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/>
  </bookViews>
  <sheets>
    <sheet name="5.1 5.2 5.4" sheetId="1" r:id="rId1"/>
    <sheet name="5.3" sheetId="2" r:id="rId2"/>
    <sheet name="5.5 5.6" sheetId="3" r:id="rId3"/>
  </sheets>
  <definedNames>
    <definedName name="loty" localSheetId="0">'5.1 5.2 5.4'!$A$1:$J$158</definedName>
  </definedNames>
  <calcPr calcId="152511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S1" i="3" l="1"/>
  <c r="F2" i="2"/>
  <c r="E2" i="2"/>
  <c r="R3" i="3" l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2" i="3"/>
  <c r="R2" i="3"/>
  <c r="R1" i="3"/>
  <c r="R72" i="3"/>
  <c r="R52" i="3"/>
  <c r="R43" i="3"/>
  <c r="R58" i="3"/>
  <c r="R42" i="3"/>
  <c r="R56" i="3"/>
  <c r="R46" i="3"/>
  <c r="R49" i="3"/>
  <c r="R57" i="3"/>
  <c r="R50" i="3"/>
  <c r="R59" i="3"/>
  <c r="R71" i="3"/>
  <c r="R53" i="3"/>
  <c r="R62" i="3"/>
  <c r="R67" i="3"/>
  <c r="R48" i="3"/>
  <c r="R63" i="3"/>
  <c r="R64" i="3"/>
  <c r="R51" i="3"/>
  <c r="R45" i="3"/>
  <c r="R68" i="3"/>
  <c r="R54" i="3"/>
  <c r="R60" i="3"/>
  <c r="R55" i="3"/>
  <c r="R66" i="3"/>
  <c r="R47" i="3"/>
  <c r="R69" i="3"/>
  <c r="R65" i="3"/>
  <c r="R44" i="3"/>
  <c r="R70" i="3"/>
  <c r="R61" i="3"/>
  <c r="K5" i="3" l="1"/>
  <c r="K9" i="3"/>
  <c r="K13" i="3"/>
  <c r="K17" i="3"/>
  <c r="K21" i="3"/>
  <c r="K25" i="3"/>
  <c r="K29" i="3"/>
  <c r="K33" i="3"/>
  <c r="K37" i="3"/>
  <c r="K41" i="3"/>
  <c r="K45" i="3"/>
  <c r="K49" i="3"/>
  <c r="K53" i="3"/>
  <c r="K57" i="3"/>
  <c r="K61" i="3"/>
  <c r="K65" i="3"/>
  <c r="K69" i="3"/>
  <c r="K73" i="3"/>
  <c r="K77" i="3"/>
  <c r="K81" i="3"/>
  <c r="K85" i="3"/>
  <c r="K89" i="3"/>
  <c r="K93" i="3"/>
  <c r="K97" i="3"/>
  <c r="K101" i="3"/>
  <c r="K105" i="3"/>
  <c r="K109" i="3"/>
  <c r="K113" i="3"/>
  <c r="K117" i="3"/>
  <c r="K121" i="3"/>
  <c r="K125" i="3"/>
  <c r="K129" i="3"/>
  <c r="K133" i="3"/>
  <c r="K137" i="3"/>
  <c r="K141" i="3"/>
  <c r="K145" i="3"/>
  <c r="K149" i="3"/>
  <c r="K153" i="3"/>
  <c r="K157" i="3"/>
  <c r="J3" i="3"/>
  <c r="K3" i="3" s="1"/>
  <c r="J4" i="3"/>
  <c r="K4" i="3" s="1"/>
  <c r="J5" i="3"/>
  <c r="J6" i="3"/>
  <c r="K6" i="3" s="1"/>
  <c r="J7" i="3"/>
  <c r="K7" i="3" s="1"/>
  <c r="J8" i="3"/>
  <c r="K8" i="3" s="1"/>
  <c r="J9" i="3"/>
  <c r="J10" i="3"/>
  <c r="K10" i="3" s="1"/>
  <c r="J11" i="3"/>
  <c r="K11" i="3" s="1"/>
  <c r="J12" i="3"/>
  <c r="K12" i="3" s="1"/>
  <c r="J13" i="3"/>
  <c r="J14" i="3"/>
  <c r="K14" i="3" s="1"/>
  <c r="J15" i="3"/>
  <c r="K15" i="3" s="1"/>
  <c r="J16" i="3"/>
  <c r="K16" i="3" s="1"/>
  <c r="J17" i="3"/>
  <c r="J18" i="3"/>
  <c r="K18" i="3" s="1"/>
  <c r="J19" i="3"/>
  <c r="K19" i="3" s="1"/>
  <c r="J20" i="3"/>
  <c r="K20" i="3" s="1"/>
  <c r="J21" i="3"/>
  <c r="J22" i="3"/>
  <c r="K22" i="3" s="1"/>
  <c r="J23" i="3"/>
  <c r="K23" i="3" s="1"/>
  <c r="J24" i="3"/>
  <c r="K24" i="3" s="1"/>
  <c r="J25" i="3"/>
  <c r="J26" i="3"/>
  <c r="K26" i="3" s="1"/>
  <c r="J27" i="3"/>
  <c r="K27" i="3" s="1"/>
  <c r="J28" i="3"/>
  <c r="K28" i="3" s="1"/>
  <c r="J29" i="3"/>
  <c r="J30" i="3"/>
  <c r="K30" i="3" s="1"/>
  <c r="J31" i="3"/>
  <c r="K31" i="3" s="1"/>
  <c r="J32" i="3"/>
  <c r="K32" i="3" s="1"/>
  <c r="J33" i="3"/>
  <c r="J34" i="3"/>
  <c r="K34" i="3" s="1"/>
  <c r="J35" i="3"/>
  <c r="K35" i="3" s="1"/>
  <c r="J36" i="3"/>
  <c r="K36" i="3" s="1"/>
  <c r="J37" i="3"/>
  <c r="J38" i="3"/>
  <c r="K38" i="3" s="1"/>
  <c r="J39" i="3"/>
  <c r="K39" i="3" s="1"/>
  <c r="J40" i="3"/>
  <c r="K40" i="3" s="1"/>
  <c r="J41" i="3"/>
  <c r="J42" i="3"/>
  <c r="K42" i="3" s="1"/>
  <c r="J43" i="3"/>
  <c r="K43" i="3" s="1"/>
  <c r="J44" i="3"/>
  <c r="K44" i="3" s="1"/>
  <c r="J45" i="3"/>
  <c r="J46" i="3"/>
  <c r="K46" i="3" s="1"/>
  <c r="J47" i="3"/>
  <c r="K47" i="3" s="1"/>
  <c r="J48" i="3"/>
  <c r="K48" i="3" s="1"/>
  <c r="J49" i="3"/>
  <c r="J50" i="3"/>
  <c r="K50" i="3" s="1"/>
  <c r="J51" i="3"/>
  <c r="K51" i="3" s="1"/>
  <c r="J52" i="3"/>
  <c r="K52" i="3" s="1"/>
  <c r="J53" i="3"/>
  <c r="J54" i="3"/>
  <c r="K54" i="3" s="1"/>
  <c r="J55" i="3"/>
  <c r="K55" i="3" s="1"/>
  <c r="J56" i="3"/>
  <c r="K56" i="3" s="1"/>
  <c r="J57" i="3"/>
  <c r="J58" i="3"/>
  <c r="K58" i="3" s="1"/>
  <c r="J59" i="3"/>
  <c r="K59" i="3" s="1"/>
  <c r="J60" i="3"/>
  <c r="K60" i="3" s="1"/>
  <c r="J61" i="3"/>
  <c r="J62" i="3"/>
  <c r="K62" i="3" s="1"/>
  <c r="J63" i="3"/>
  <c r="K63" i="3" s="1"/>
  <c r="J64" i="3"/>
  <c r="K64" i="3" s="1"/>
  <c r="J65" i="3"/>
  <c r="J66" i="3"/>
  <c r="K66" i="3" s="1"/>
  <c r="J67" i="3"/>
  <c r="K67" i="3" s="1"/>
  <c r="J68" i="3"/>
  <c r="K68" i="3" s="1"/>
  <c r="J69" i="3"/>
  <c r="J70" i="3"/>
  <c r="K70" i="3" s="1"/>
  <c r="J71" i="3"/>
  <c r="K71" i="3" s="1"/>
  <c r="J72" i="3"/>
  <c r="K72" i="3" s="1"/>
  <c r="J73" i="3"/>
  <c r="J74" i="3"/>
  <c r="K74" i="3" s="1"/>
  <c r="J75" i="3"/>
  <c r="K75" i="3" s="1"/>
  <c r="J76" i="3"/>
  <c r="K76" i="3" s="1"/>
  <c r="J77" i="3"/>
  <c r="J78" i="3"/>
  <c r="K78" i="3" s="1"/>
  <c r="J79" i="3"/>
  <c r="K79" i="3" s="1"/>
  <c r="J80" i="3"/>
  <c r="K80" i="3" s="1"/>
  <c r="J81" i="3"/>
  <c r="J82" i="3"/>
  <c r="K82" i="3" s="1"/>
  <c r="J83" i="3"/>
  <c r="K83" i="3" s="1"/>
  <c r="J84" i="3"/>
  <c r="K84" i="3" s="1"/>
  <c r="J85" i="3"/>
  <c r="J86" i="3"/>
  <c r="K86" i="3" s="1"/>
  <c r="J87" i="3"/>
  <c r="K87" i="3" s="1"/>
  <c r="J88" i="3"/>
  <c r="K88" i="3" s="1"/>
  <c r="J89" i="3"/>
  <c r="J90" i="3"/>
  <c r="K90" i="3" s="1"/>
  <c r="J91" i="3"/>
  <c r="K91" i="3" s="1"/>
  <c r="J92" i="3"/>
  <c r="K92" i="3" s="1"/>
  <c r="J93" i="3"/>
  <c r="J94" i="3"/>
  <c r="K94" i="3" s="1"/>
  <c r="J95" i="3"/>
  <c r="K95" i="3" s="1"/>
  <c r="J96" i="3"/>
  <c r="K96" i="3" s="1"/>
  <c r="J97" i="3"/>
  <c r="J98" i="3"/>
  <c r="K98" i="3" s="1"/>
  <c r="J99" i="3"/>
  <c r="K99" i="3" s="1"/>
  <c r="J100" i="3"/>
  <c r="K100" i="3" s="1"/>
  <c r="J101" i="3"/>
  <c r="J102" i="3"/>
  <c r="K102" i="3" s="1"/>
  <c r="J103" i="3"/>
  <c r="K103" i="3" s="1"/>
  <c r="J104" i="3"/>
  <c r="K104" i="3" s="1"/>
  <c r="J105" i="3"/>
  <c r="J106" i="3"/>
  <c r="K106" i="3" s="1"/>
  <c r="J107" i="3"/>
  <c r="K107" i="3" s="1"/>
  <c r="J108" i="3"/>
  <c r="K108" i="3" s="1"/>
  <c r="J109" i="3"/>
  <c r="J110" i="3"/>
  <c r="K110" i="3" s="1"/>
  <c r="J111" i="3"/>
  <c r="K111" i="3" s="1"/>
  <c r="J112" i="3"/>
  <c r="K112" i="3" s="1"/>
  <c r="J113" i="3"/>
  <c r="J114" i="3"/>
  <c r="K114" i="3" s="1"/>
  <c r="J115" i="3"/>
  <c r="K115" i="3" s="1"/>
  <c r="J116" i="3"/>
  <c r="K116" i="3" s="1"/>
  <c r="J117" i="3"/>
  <c r="J118" i="3"/>
  <c r="K118" i="3" s="1"/>
  <c r="J119" i="3"/>
  <c r="K119" i="3" s="1"/>
  <c r="J120" i="3"/>
  <c r="K120" i="3" s="1"/>
  <c r="J121" i="3"/>
  <c r="J122" i="3"/>
  <c r="K122" i="3" s="1"/>
  <c r="J123" i="3"/>
  <c r="K123" i="3" s="1"/>
  <c r="J124" i="3"/>
  <c r="K124" i="3" s="1"/>
  <c r="J125" i="3"/>
  <c r="J126" i="3"/>
  <c r="K126" i="3" s="1"/>
  <c r="J127" i="3"/>
  <c r="K127" i="3" s="1"/>
  <c r="J128" i="3"/>
  <c r="K128" i="3" s="1"/>
  <c r="J129" i="3"/>
  <c r="J130" i="3"/>
  <c r="K130" i="3" s="1"/>
  <c r="J131" i="3"/>
  <c r="K131" i="3" s="1"/>
  <c r="J132" i="3"/>
  <c r="K132" i="3" s="1"/>
  <c r="J133" i="3"/>
  <c r="J134" i="3"/>
  <c r="K134" i="3" s="1"/>
  <c r="J135" i="3"/>
  <c r="K135" i="3" s="1"/>
  <c r="J136" i="3"/>
  <c r="K136" i="3" s="1"/>
  <c r="J137" i="3"/>
  <c r="J138" i="3"/>
  <c r="K138" i="3" s="1"/>
  <c r="J139" i="3"/>
  <c r="K139" i="3" s="1"/>
  <c r="J140" i="3"/>
  <c r="K140" i="3" s="1"/>
  <c r="J141" i="3"/>
  <c r="J142" i="3"/>
  <c r="K142" i="3" s="1"/>
  <c r="J143" i="3"/>
  <c r="K143" i="3" s="1"/>
  <c r="J144" i="3"/>
  <c r="K144" i="3" s="1"/>
  <c r="J145" i="3"/>
  <c r="J146" i="3"/>
  <c r="K146" i="3" s="1"/>
  <c r="J147" i="3"/>
  <c r="K147" i="3" s="1"/>
  <c r="J148" i="3"/>
  <c r="K148" i="3" s="1"/>
  <c r="J149" i="3"/>
  <c r="J150" i="3"/>
  <c r="K150" i="3" s="1"/>
  <c r="J151" i="3"/>
  <c r="K151" i="3" s="1"/>
  <c r="J152" i="3"/>
  <c r="K152" i="3" s="1"/>
  <c r="J153" i="3"/>
  <c r="J154" i="3"/>
  <c r="K154" i="3" s="1"/>
  <c r="J155" i="3"/>
  <c r="K155" i="3" s="1"/>
  <c r="J156" i="3"/>
  <c r="K156" i="3" s="1"/>
  <c r="J157" i="3"/>
  <c r="J158" i="3"/>
  <c r="K158" i="3" s="1"/>
  <c r="J2" i="3"/>
  <c r="K2" i="3" s="1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H114" i="3"/>
  <c r="I114" i="3"/>
  <c r="H115" i="3"/>
  <c r="I115" i="3"/>
  <c r="H116" i="3"/>
  <c r="I116" i="3"/>
  <c r="H117" i="3"/>
  <c r="I117" i="3"/>
  <c r="H118" i="3"/>
  <c r="I118" i="3"/>
  <c r="H119" i="3"/>
  <c r="I119" i="3"/>
  <c r="H120" i="3"/>
  <c r="I120" i="3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H128" i="3"/>
  <c r="I128" i="3"/>
  <c r="H129" i="3"/>
  <c r="I129" i="3"/>
  <c r="H130" i="3"/>
  <c r="I130" i="3"/>
  <c r="H131" i="3"/>
  <c r="I131" i="3"/>
  <c r="H132" i="3"/>
  <c r="I132" i="3"/>
  <c r="H133" i="3"/>
  <c r="I133" i="3"/>
  <c r="H134" i="3"/>
  <c r="I134" i="3"/>
  <c r="H135" i="3"/>
  <c r="I135" i="3"/>
  <c r="H136" i="3"/>
  <c r="I136" i="3"/>
  <c r="H137" i="3"/>
  <c r="I137" i="3"/>
  <c r="H138" i="3"/>
  <c r="I138" i="3"/>
  <c r="H139" i="3"/>
  <c r="I139" i="3"/>
  <c r="H140" i="3"/>
  <c r="I140" i="3"/>
  <c r="H141" i="3"/>
  <c r="I141" i="3"/>
  <c r="H142" i="3"/>
  <c r="I142" i="3"/>
  <c r="H143" i="3"/>
  <c r="I143" i="3"/>
  <c r="H144" i="3"/>
  <c r="I144" i="3"/>
  <c r="H145" i="3"/>
  <c r="I145" i="3"/>
  <c r="H146" i="3"/>
  <c r="I146" i="3"/>
  <c r="H147" i="3"/>
  <c r="I147" i="3"/>
  <c r="H148" i="3"/>
  <c r="I148" i="3"/>
  <c r="H149" i="3"/>
  <c r="I149" i="3"/>
  <c r="H150" i="3"/>
  <c r="I150" i="3"/>
  <c r="H151" i="3"/>
  <c r="I151" i="3"/>
  <c r="H152" i="3"/>
  <c r="I152" i="3"/>
  <c r="H153" i="3"/>
  <c r="I153" i="3"/>
  <c r="H154" i="3"/>
  <c r="I154" i="3"/>
  <c r="H155" i="3"/>
  <c r="I155" i="3"/>
  <c r="H156" i="3"/>
  <c r="I156" i="3"/>
  <c r="H157" i="3"/>
  <c r="I157" i="3"/>
  <c r="H158" i="3"/>
  <c r="I158" i="3"/>
  <c r="H3" i="3"/>
  <c r="I3" i="3"/>
  <c r="I2" i="3"/>
  <c r="H2" i="3"/>
  <c r="O3" i="1" l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3" i="1"/>
  <c r="K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3" i="1"/>
  <c r="J2" i="1"/>
  <c r="O2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3" i="1"/>
  <c r="I2" i="1"/>
  <c r="P1" i="1"/>
  <c r="H15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2" i="1"/>
</calcChain>
</file>

<file path=xl/connections.xml><?xml version="1.0" encoding="utf-8"?>
<connections xmlns="http://schemas.openxmlformats.org/spreadsheetml/2006/main">
  <connection id="1" name="loty" type="6" refreshedVersion="5" background="1" saveData="1">
    <textPr codePage="1250" sourceFile="C:\Users\Krzysiek\Downloads\loty.txt" decimal="," thousands=" ">
      <textFields count="10">
        <textField/>
        <textField type="DMY"/>
        <textField/>
        <textField type="DMY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<sst xmlns="http://schemas.openxmlformats.org/spreadsheetml/2006/main" count="43" uniqueCount="31">
  <si>
    <t>lp</t>
  </si>
  <si>
    <t>data wylotu</t>
  </si>
  <si>
    <t>godzina wylotu</t>
  </si>
  <si>
    <t>data przylotu</t>
  </si>
  <si>
    <t>godzina przylotu</t>
  </si>
  <si>
    <t>Cargo załadunek</t>
  </si>
  <si>
    <t>Cargo wyładunek</t>
  </si>
  <si>
    <t>Czas lotu</t>
  </si>
  <si>
    <t>5.1</t>
  </si>
  <si>
    <t>5.2</t>
  </si>
  <si>
    <t>Przewóz</t>
  </si>
  <si>
    <t>W powietrzu</t>
  </si>
  <si>
    <t>Etykiety wierszy</t>
  </si>
  <si>
    <t>(puste)</t>
  </si>
  <si>
    <t>Suma z W powietrzu</t>
  </si>
  <si>
    <t>Wylatane godziny</t>
  </si>
  <si>
    <t>5.4</t>
  </si>
  <si>
    <t>Opłata za załadunek</t>
  </si>
  <si>
    <t>Opłata za wyładunek</t>
  </si>
  <si>
    <t>Koszt przewozu 1t</t>
  </si>
  <si>
    <t>Opłata za przewóz</t>
  </si>
  <si>
    <t>Suma z Opłata za załadunek</t>
  </si>
  <si>
    <t>Suma z Opłata za przewóz</t>
  </si>
  <si>
    <t>Suma z Opłata za wyładunek</t>
  </si>
  <si>
    <t>Data</t>
  </si>
  <si>
    <t>5.3</t>
  </si>
  <si>
    <t>5.5</t>
  </si>
  <si>
    <t>Razem</t>
  </si>
  <si>
    <t>5.6</t>
  </si>
  <si>
    <t>Zysk</t>
  </si>
  <si>
    <t>Zysk dla lotu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</si>
</sst>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#,##0\ &quot;zł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2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/>
    <xf numFmtId="14" fontId="0" fillId="2" borderId="0" xfId="0" applyNumberFormat="1" applyFont="1" applyFill="1" applyAlignment="1">
      <alignment horizontal="left"/>
    </xf>
    <xf numFmtId="2" fontId="0" fillId="2" borderId="0" xfId="0" applyNumberFormat="1" applyFont="1" applyFill="1"/>
    <xf numFmtId="2" fontId="0" fillId="2" borderId="0" xfId="0" applyNumberFormat="1" applyFill="1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Font="1"/>
    <xf numFmtId="165" fontId="0" fillId="2" borderId="0" xfId="0" applyNumberFormat="1" applyFill="1"/>
    <xf numFmtId="165" fontId="0" fillId="2" borderId="0" xfId="0" applyNumberFormat="1" applyFont="1" applyFill="1"/>
    <xf numFmtId="0" fontId="0" fillId="0" borderId="0" xfId="0" applyFill="1"/>
  </cellXfs>
  <cellStyles count="2">
    <cellStyle name="Normalny" xfId="0" builtinId="0"/>
    <cellStyle name="Walutowy" xfId="1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[2022operon_5.xlsx]5.3!Tabela przestawna1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Łączny czas przebywania w powietrzu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'5.3'!$B$3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'5.3'!$A$4:$A$34</c:f>
              <c:strCache>
                <c:ptCount val="31"/>
                <c:pt idx="0">
                  <c:v>01.09.2021</c:v>
                </c:pt>
                <c:pt idx="1">
                  <c:v>02.09.2021</c:v>
                </c:pt>
                <c:pt idx="2">
                  <c:v>03.09.2021</c:v>
                </c:pt>
                <c:pt idx="3">
                  <c:v>04.09.2021</c:v>
                </c:pt>
                <c:pt idx="4">
                  <c:v>05.09.2021</c:v>
                </c:pt>
                <c:pt idx="5">
                  <c:v>06.09.2021</c:v>
                </c:pt>
                <c:pt idx="6">
                  <c:v>07.09.2021</c:v>
                </c:pt>
                <c:pt idx="7">
                  <c:v>08.09.2021</c:v>
                </c:pt>
                <c:pt idx="8">
                  <c:v>09.09.2021</c:v>
                </c:pt>
                <c:pt idx="9">
                  <c:v>10.09.2021</c:v>
                </c:pt>
                <c:pt idx="10">
                  <c:v>11.09.2021</c:v>
                </c:pt>
                <c:pt idx="11">
                  <c:v>12.09.2021</c:v>
                </c:pt>
                <c:pt idx="12">
                  <c:v>13.09.2021</c:v>
                </c:pt>
                <c:pt idx="13">
                  <c:v>14.09.2021</c:v>
                </c:pt>
                <c:pt idx="14">
                  <c:v>15.09.2021</c:v>
                </c:pt>
                <c:pt idx="15">
                  <c:v>16.09.2021</c:v>
                </c:pt>
                <c:pt idx="16">
                  <c:v>17.09.2021</c:v>
                </c:pt>
                <c:pt idx="17">
                  <c:v>18.09.2021</c:v>
                </c:pt>
                <c:pt idx="18">
                  <c:v>19.09.2021</c:v>
                </c:pt>
                <c:pt idx="19">
                  <c:v>20.09.2021</c:v>
                </c:pt>
                <c:pt idx="20">
                  <c:v>21.09.2021</c:v>
                </c:pt>
                <c:pt idx="21">
                  <c:v>22.09.2021</c:v>
                </c:pt>
                <c:pt idx="22">
                  <c:v>23.09.2021</c:v>
                </c:pt>
                <c:pt idx="23">
                  <c:v>24.09.2021</c:v>
                </c:pt>
                <c:pt idx="24">
                  <c:v>25.09.2021</c:v>
                </c:pt>
                <c:pt idx="25">
                  <c:v>26.09.2021</c:v>
                </c:pt>
                <c:pt idx="26">
                  <c:v>27.09.2021</c:v>
                </c:pt>
                <c:pt idx="27">
                  <c:v>28.09.2021</c:v>
                </c:pt>
                <c:pt idx="28">
                  <c:v>29.09.2021</c:v>
                </c:pt>
                <c:pt idx="29">
                  <c:v>30.09.2021</c:v>
                </c:pt>
                <c:pt idx="30">
                  <c:v>(puste)</c:v>
                </c:pt>
              </c:strCache>
            </c:strRef>
          </c:cat>
          <c:val>
            <c:numRef>
              <c:f>'5.3'!$B$4:$B$34</c:f>
              <c:numCache>
                <c:formatCode>0.00</c:formatCode>
                <c:ptCount val="31"/>
                <c:pt idx="0">
                  <c:v>586.76666666666654</c:v>
                </c:pt>
                <c:pt idx="1">
                  <c:v>650.96666666666681</c:v>
                </c:pt>
                <c:pt idx="2">
                  <c:v>836.68333333333339</c:v>
                </c:pt>
                <c:pt idx="3">
                  <c:v>685.85</c:v>
                </c:pt>
                <c:pt idx="4">
                  <c:v>664.1666666666664</c:v>
                </c:pt>
                <c:pt idx="5">
                  <c:v>603.93333333333328</c:v>
                </c:pt>
                <c:pt idx="6">
                  <c:v>566.9666666666667</c:v>
                </c:pt>
                <c:pt idx="7">
                  <c:v>720.45000000000027</c:v>
                </c:pt>
                <c:pt idx="8">
                  <c:v>452.26666666666665</c:v>
                </c:pt>
                <c:pt idx="9">
                  <c:v>663.95000000000016</c:v>
                </c:pt>
                <c:pt idx="10">
                  <c:v>553.38333333333333</c:v>
                </c:pt>
                <c:pt idx="11">
                  <c:v>407.41666666666652</c:v>
                </c:pt>
                <c:pt idx="12">
                  <c:v>671.71666666666658</c:v>
                </c:pt>
                <c:pt idx="13">
                  <c:v>545.04999999999973</c:v>
                </c:pt>
                <c:pt idx="14">
                  <c:v>606.53333333333342</c:v>
                </c:pt>
                <c:pt idx="15">
                  <c:v>562.55000000000018</c:v>
                </c:pt>
                <c:pt idx="16">
                  <c:v>385.63333333333333</c:v>
                </c:pt>
                <c:pt idx="17">
                  <c:v>358.83333333333337</c:v>
                </c:pt>
                <c:pt idx="18">
                  <c:v>358.96666666666664</c:v>
                </c:pt>
                <c:pt idx="19">
                  <c:v>617.8499999999998</c:v>
                </c:pt>
                <c:pt idx="20">
                  <c:v>661.05</c:v>
                </c:pt>
                <c:pt idx="21">
                  <c:v>434.86666666666662</c:v>
                </c:pt>
                <c:pt idx="22">
                  <c:v>677.10000000000036</c:v>
                </c:pt>
                <c:pt idx="23">
                  <c:v>550.7833333333333</c:v>
                </c:pt>
                <c:pt idx="24">
                  <c:v>357.25000000000006</c:v>
                </c:pt>
                <c:pt idx="25">
                  <c:v>460.80000000000052</c:v>
                </c:pt>
                <c:pt idx="26">
                  <c:v>411.91666666666663</c:v>
                </c:pt>
                <c:pt idx="27">
                  <c:v>417.63333333333333</c:v>
                </c:pt>
                <c:pt idx="28">
                  <c:v>520.74999999999989</c:v>
                </c:pt>
                <c:pt idx="29">
                  <c:v>338.25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3373568"/>
        <c:axId val="2033374656"/>
      </c:barChart>
      <c:catAx>
        <c:axId val="203337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dzień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33374656"/>
        <c:crosses val="autoZero"/>
        <c:auto val="1"/>
        <c:lblAlgn val="ctr"/>
        <c:lblOffset val="100"/>
        <c:noMultiLvlLbl val="0"/>
      </c:catAx>
      <c:valAx>
        <c:axId val="20333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3337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147636</xdr:rowOff>
    </xdr:from>
    <xdr:to>
      <xdr:col>15</xdr:col>
      <xdr:colOff>390525</xdr:colOff>
      <xdr:row>20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ntrola%20lot&#243;w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ntrola%20lot&#243;w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673.364031018522" createdVersion="5" refreshedVersion="5" minRefreshableVersion="3" recordCount="158">
  <cacheSource type="worksheet">
    <worksheetSource ref="A1:J159" sheet="5.1 5.2 5.4" r:id="rId2"/>
  </cacheSource>
  <cacheFields count="10">
    <cacheField name="lp" numFmtId="0">
      <sharedItems containsString="0" containsBlank="1" containsNumber="1" containsInteger="1" minValue="1" maxValue="157"/>
    </cacheField>
    <cacheField name="data wylotu" numFmtId="0">
      <sharedItems containsNonDate="0" containsDate="1" containsString="0" containsBlank="1" minDate="2021-09-01T00:00:00" maxDate="2021-10-01T00:00:00" count="31"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m/>
      </sharedItems>
    </cacheField>
    <cacheField name="godzina wylotu" numFmtId="0">
      <sharedItems containsNonDate="0" containsDate="1" containsString="0" containsBlank="1" minDate="1899-12-30T01:01:00" maxDate="1899-12-30T23:36:08"/>
    </cacheField>
    <cacheField name="data przylotu" numFmtId="0">
      <sharedItems containsNonDate="0" containsDate="1" containsString="0" containsBlank="1" minDate="2021-09-01T00:00:00" maxDate="2021-10-01T00:00:00"/>
    </cacheField>
    <cacheField name="godzina przylotu" numFmtId="0">
      <sharedItems containsDate="1" containsString="0" containsBlank="1" containsMixedTypes="1" minDate="1899-12-30T00:19:26" maxDate="1899-12-30T22:30:00"/>
    </cacheField>
    <cacheField name="Cargo załadunek" numFmtId="0">
      <sharedItems containsString="0" containsBlank="1" containsNumber="1" containsInteger="1" minValue="0" maxValue="24"/>
    </cacheField>
    <cacheField name="Cargo wyładunek" numFmtId="0">
      <sharedItems containsString="0" containsBlank="1" containsNumber="1" containsInteger="1" minValue="0" maxValue="39"/>
    </cacheField>
    <cacheField name="Czas lotu" numFmtId="0">
      <sharedItems containsSemiMixedTypes="0" containsString="0" containsNumber="1" minValue="28.65" maxValue="259.64999999999998"/>
    </cacheField>
    <cacheField name="Przewóz" numFmtId="0">
      <sharedItems containsString="0" containsBlank="1" containsNumber="1" containsInteger="1" minValue="5" maxValue="42"/>
    </cacheField>
    <cacheField name="W powietrzu" numFmtId="0">
      <sharedItems containsString="0" containsBlank="1" containsNumber="1" minValue="23.866666666666507" maxValue="259.65000000000003" count="158">
        <n v="74.599999999999994"/>
        <n v="194.45"/>
        <n v="100.91666666666657"/>
        <n v="216.8"/>
        <n v="138.16666666666671"/>
        <n v="111.23333333333335"/>
        <n v="131.53333333333333"/>
        <n v="139.01666666666659"/>
        <n v="131.01666666666677"/>
        <n v="259.65000000000003"/>
        <n v="120.31666666666663"/>
        <n v="195.06666666666672"/>
        <n v="91.216666666666811"/>
        <n v="170.43333333333317"/>
        <n v="118.43333333333339"/>
        <n v="73.216666666666711"/>
        <n v="90.283333333333346"/>
        <n v="75.833333333333343"/>
        <n v="102.89999999999995"/>
        <n v="225.18333333333328"/>
        <n v="105.85000000000008"/>
        <n v="117.18333333333325"/>
        <n v="121.2166666666667"/>
        <n v="60.149999999999807"/>
        <n v="79.766666666666609"/>
        <n v="180"/>
        <n v="135.26666666666662"/>
        <n v="204.71666666666673"/>
        <n v="96.000000000000128"/>
        <n v="67.933333333333294"/>
        <n v="100.01666666666658"/>
        <n v="109.9166666666667"/>
        <n v="82.133333333333354"/>
        <n v="108.46666666666661"/>
        <n v="123.86666666666663"/>
        <n v="142.58333333333343"/>
        <n v="180.81666666666669"/>
        <n v="103.80000000000007"/>
        <n v="153.88333333333338"/>
        <n v="134.71666666666675"/>
        <n v="55.633333333333454"/>
        <n v="91.599999999999937"/>
        <n v="94.499999999999972"/>
        <n v="59.783333333333374"/>
        <n v="122.39999999999995"/>
        <n v="124.25000000000009"/>
        <n v="51.333333333333258"/>
        <n v="134.70000000000005"/>
        <n v="89.966666666666683"/>
        <n v="134.86666666666667"/>
        <n v="78.299999999999926"/>
        <n v="47.183333333333408"/>
        <n v="178.93333333333339"/>
        <n v="230.11666666666667"/>
        <n v="64.866666666666589"/>
        <n v="49.866666666666731"/>
        <n v="78.549999999999969"/>
        <n v="129.98333333333341"/>
        <n v="95.1"/>
        <n v="122.05000000000005"/>
        <n v="105.40000000000002"/>
        <n v="84.866666666666447"/>
        <n v="239.48333333333335"/>
        <n v="101.34999999999994"/>
        <n v="100.50000000000004"/>
        <n v="115.2500000000001"/>
        <n v="115.13333333333317"/>
        <n v="119.03333333333333"/>
        <n v="109.01666666666654"/>
        <n v="116.91666666666666"/>
        <n v="93.749999999999943"/>
        <n v="39.150000000000048"/>
        <n v="67.183333333333181"/>
        <n v="188.1"/>
        <n v="79.950000000000031"/>
        <n v="154.86666666666676"/>
        <n v="49.650000000000091"/>
        <n v="75.850000000000023"/>
        <n v="58.116666666666589"/>
        <n v="168.71666666666664"/>
        <n v="111.63333333333341"/>
        <n v="56.649999999999977"/>
        <n v="50.166666666666785"/>
        <n v="70.816666666666649"/>
        <n v="104.56666666666666"/>
        <n v="64.699999999999875"/>
        <n v="30.049999999999983"/>
        <n v="99.900000000000119"/>
        <n v="97.96666666666674"/>
        <n v="93.016666666666609"/>
        <n v="79"/>
        <n v="45.9166666666666"/>
        <n v="122.98333333333328"/>
        <n v="29.983333333333277"/>
        <n v="80.950000000000188"/>
        <n v="100.11666666666667"/>
        <n v="65.766666666666666"/>
        <n v="78.649999999999977"/>
        <n v="50.416666666666657"/>
        <n v="64.016666666666708"/>
        <n v="165.53333333333327"/>
        <n v="78.983333333333348"/>
        <n v="63.983333333333157"/>
        <n v="61.033333333333331"/>
        <n v="28.650000000000162"/>
        <n v="50.400000000000048"/>
        <n v="135.28333333333325"/>
        <n v="33.983333333333263"/>
        <n v="147.61666666666656"/>
        <n v="221.9"/>
        <n v="68.099999999999937"/>
        <n v="72.533333333333374"/>
        <n v="150.90000000000009"/>
        <n v="67.200000000000045"/>
        <n v="107.00000000000001"/>
        <n v="37.916666666666629"/>
        <n v="78.016666666666652"/>
        <n v="120.8666666666668"/>
        <n v="23.866666666666507"/>
        <n v="195.91666666666671"/>
        <n v="109.75000000000006"/>
        <n v="61.29999999999999"/>
        <n v="165.8166666666668"/>
        <n v="144.31666666666678"/>
        <n v="181.25000000000009"/>
        <n v="194.18333333333337"/>
        <n v="82.666666666666742"/>
        <n v="92.683333333333167"/>
        <n v="82.266666666666609"/>
        <n v="109.71666666666658"/>
        <n v="44.633333333333489"/>
        <n v="56.000000000000121"/>
        <n v="64.633333333333255"/>
        <n v="89.183333333333337"/>
        <n v="58.266666666666765"/>
        <n v="59.100000000000122"/>
        <n v="61.933333333333316"/>
        <n v="106.31666666666692"/>
        <n v="86.000000000000014"/>
        <n v="112.83333333333337"/>
        <n v="61.116666666666731"/>
        <n v="119.99999999999989"/>
        <n v="117.96666666666667"/>
        <n v="110.00000000000001"/>
        <n v="125.86666666666677"/>
        <n v="60.749999999999901"/>
        <n v="121.01666666666667"/>
        <n v="107.48333333333332"/>
        <n v="119.96666666666658"/>
        <n v="82.016666666666652"/>
        <n v="85.000000000000014"/>
        <n v="70.349999999999966"/>
        <n v="55.933333333333337"/>
        <n v="87.816666666666606"/>
        <n v="84.166666666666586"/>
        <n v="57.900000000000098"/>
        <n v="108.3666666666667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4675.934667824076" createdVersion="5" refreshedVersion="5" minRefreshableVersion="3" recordCount="157">
  <cacheSource type="worksheet">
    <worksheetSource ref="A1:K158" sheet="5.5 5.6" r:id="rId2"/>
  </cacheSource>
  <cacheFields count="11">
    <cacheField name="lp" numFmtId="0">
      <sharedItems containsSemiMixedTypes="0" containsString="0" containsNumber="1" containsInteger="1" minValue="1" maxValue="157"/>
    </cacheField>
    <cacheField name="data wylotu" numFmtId="14">
      <sharedItems containsSemiMixedTypes="0" containsNonDate="0" containsDate="1" containsString="0" minDate="2021-09-01T00:00:00" maxDate="2021-10-01T00:00:00" count="30"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</sharedItems>
    </cacheField>
    <cacheField name="godzina wylotu" numFmtId="21">
      <sharedItems containsSemiMixedTypes="0" containsNonDate="0" containsDate="1" containsString="0" minDate="1899-12-30T01:01:00" maxDate="1899-12-30T23:36:08"/>
    </cacheField>
    <cacheField name="data przylotu" numFmtId="14">
      <sharedItems containsSemiMixedTypes="0" containsNonDate="0" containsDate="1" containsString="0" minDate="2021-09-01T00:00:00" maxDate="2021-10-01T00:00:00" count="30"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</sharedItems>
    </cacheField>
    <cacheField name="godzina przylotu" numFmtId="0">
      <sharedItems containsSemiMixedTypes="0" containsDate="1" containsString="0" containsMixedTypes="1" minDate="1899-12-30T00:19:26" maxDate="1899-12-30T22:30:00" count="156">
        <d v="1899-12-30T09:14:36"/>
        <d v="1899-12-30T13:25:27"/>
        <d v="1899-12-30T17:11:21"/>
        <d v="1899-12-30T21:56:12"/>
        <d v="1899-12-30T06:33:21"/>
        <d v="1899-12-30T10:11:26"/>
        <d v="1899-12-30T13:43:53"/>
        <d v="1899-12-30T17:30:24"/>
        <d v="1899-12-30T21:31:33"/>
        <d v="1899-12-30T07:34:45"/>
        <d v="1899-12-30T11:04:25"/>
        <d v="1899-12-30T15:16:19"/>
        <d v="1899-12-30T18:26:19"/>
        <d v="1899-12-30T22:16:45"/>
        <d v="1899-12-30T06:04:35"/>
        <d v="1899-12-30T08:19:45"/>
        <d v="1899-12-30T10:05:36"/>
        <d v="1899-12-30T12:55:10"/>
        <d v="1899-12-30T18:34:04"/>
        <d v="1899-12-30T23:11:16"/>
        <d v="1899-12-30T09:01:45"/>
        <d v="1899-12-30T12:16:25"/>
        <d v="1899-12-30T15:26:19"/>
        <d v="1899-12-30T17:36:28"/>
        <d v="1899-12-30T19:50:16"/>
        <d v="1899-12-30T00:19:26"/>
        <d v="1899-12-30T07:08:36"/>
        <d v="1899-12-30T12:36:19"/>
        <d v="1899-12-30T15:01:15"/>
        <d v="1899-12-30T18:19:00"/>
        <d v="1899-12-30T21:22:13"/>
        <d v="1899-12-30T09:36:14"/>
        <d v="1899-12-30T12:31:16"/>
        <d v="1899-12-30T15:34:16"/>
        <d v="1899-12-30T19:00:11"/>
        <d v="1899-12-30T22:34:36"/>
        <n v="0.26116898148148149"/>
        <d v="1899-12-30T09:33:04"/>
        <d v="1899-12-30T12:35:15"/>
        <d v="1899-12-30T16:26:19"/>
        <d v="1899-12-30T18:32:23"/>
        <d v="1899-12-30T21:31:36"/>
        <d v="1899-12-30T07:45:56"/>
        <d v="1899-12-30T10:55:13"/>
        <d v="1899-12-30T14:11:09"/>
        <d v="1899-12-30T18:30:24"/>
        <d v="1899-12-30T21:21:36"/>
        <d v="1899-12-30T07:26:14"/>
        <n v="0.44449074074074074"/>
        <d v="1899-12-30T14:14:48"/>
        <d v="1899-12-30T16:54:12"/>
        <d v="1899-12-30T19:48:46"/>
        <d v="1899-12-30T00:54:18"/>
        <d v="1899-12-30T09:11:45"/>
        <d v="1899-12-30T12:09:07"/>
        <d v="1899-12-30T14:26:47"/>
        <d v="1899-12-30T17:15:48"/>
        <d v="1899-12-30T21:11:01"/>
        <d v="1899-12-30T05:35:06"/>
        <d v="1899-12-30T10:16:19"/>
        <d v="1899-12-30T14:15:25"/>
        <d v="1899-12-30T19:10:01"/>
        <d v="1899-12-30T09:08:14"/>
        <d v="1899-12-30T12:48:06"/>
        <d v="1899-12-30T14:55:39"/>
        <d v="1899-12-30T18:00:00"/>
        <d v="1899-12-30T22:04:19"/>
        <d v="1899-12-30T06:14:24"/>
        <d v="1899-12-30T10:04:55"/>
        <d v="1899-12-30T13:56:55"/>
        <d v="1899-12-30T17:00:15"/>
        <d v="1899-12-30T19:15:54"/>
        <d v="1899-12-30T22:04:06"/>
        <d v="1899-12-30T04:09:06"/>
        <d v="1899-12-30T08:15:54"/>
        <d v="1899-12-30T12:45:47"/>
        <d v="1899-12-30T15:12:24"/>
        <d v="1899-12-30T18:36:45"/>
        <d v="1899-12-30T21:45:48"/>
        <d v="1899-12-30T06:04:09"/>
        <d v="1899-12-30T09:03:04"/>
        <d v="1899-12-30T12:00:45"/>
        <d v="1899-12-30T14:45:10"/>
        <d v="1899-12-30T17:22:01"/>
        <d v="1899-12-30T20:45:56"/>
        <d v="1899-12-30T08:01:04"/>
        <d v="1899-12-30T11:30:09"/>
        <d v="1899-12-30T14:55:03"/>
        <d v="1899-12-30T17:13:53"/>
        <d v="1899-12-30T20:45:44"/>
        <d v="1899-12-30T06:24:06"/>
        <d v="1899-12-30T10:00:11"/>
        <d v="1899-12-30T13:26:23"/>
        <d v="1899-12-30T15:25:19"/>
        <d v="1899-12-30T18:45:12"/>
        <d v="1899-12-30T10:46:11"/>
        <d v="1899-12-30T15:01:03"/>
        <d v="1899-12-30T17:33:46"/>
        <d v="1899-12-30T20:22:01"/>
        <d v="1899-12-30T01:12:45"/>
        <d v="1899-12-30T10:44:21"/>
        <d v="1899-12-30T12:43:11"/>
        <d v="1899-12-30T14:14:21"/>
        <d v="1899-12-30T16:12:04"/>
        <d v="1899-12-30T17:30:01"/>
        <d v="1899-12-30T18:45:33"/>
        <d v="1899-12-30T22:02:04"/>
        <d v="1899-12-30T01:23:16"/>
        <d v="1899-12-30T08:04:26"/>
        <d v="1899-12-30T13:58:27"/>
        <d v="1899-12-30T16:03:25"/>
        <d v="1899-12-30T18:16:54"/>
        <d v="1899-12-30T22:30:00"/>
        <d v="1899-12-30T08:16:45"/>
        <d v="1899-12-30T11:04:33"/>
        <d v="1899-12-30T15:11:19"/>
        <d v="1899-12-30T16:48:06"/>
        <d v="1899-12-30T20:21:07"/>
        <d v="1899-12-30T01:01:24"/>
        <d v="1899-12-30T09:22:35"/>
        <d v="1899-12-30T12:15:21"/>
        <d v="1899-12-30T14:06:22"/>
        <d v="1899-12-30T17:56:55"/>
        <d v="1899-12-30T21:21:04"/>
        <d v="1899-12-30T07:12:21"/>
        <d v="1899-12-30T14:11:06"/>
        <d v="1899-12-30T18:48:43"/>
        <d v="1899-12-30T21:13:04"/>
        <d v="1899-12-30T08:26:41"/>
        <d v="1899-12-30T12:01:04"/>
        <d v="1899-12-30T13:49:04"/>
        <d v="1899-12-30T16:04:09"/>
        <d v="1899-12-30T18:09:04"/>
        <d v="1899-12-30T07:55:36"/>
        <d v="1899-12-30T10:09:21"/>
        <d v="1899-12-30T11:54:10"/>
        <d v="1899-12-30T14:06:01"/>
        <d v="1899-12-30T17:55:04"/>
        <d v="1899-12-30T20:30:04"/>
        <d v="1899-12-30T07:56:55"/>
        <d v="1899-12-30T10:11:08"/>
        <d v="1899-12-30T15:05:06"/>
        <d v="1899-12-30T19:02:04"/>
        <d v="1899-12-30T11:54:06"/>
        <d v="1899-12-30T15:04:56"/>
        <d v="1899-12-30T18:06:49"/>
        <d v="1899-12-30T21:01:01"/>
        <d v="1899-12-30T08:58:32"/>
        <d v="1899-12-30T12:01:02"/>
        <d v="1899-12-30T14:43:11"/>
        <d v="1899-12-30T17:34:12"/>
        <d v="1899-12-30T20:21:22"/>
        <d v="1899-12-30T00:57:04"/>
        <d v="1899-12-30T08:00:45"/>
        <d v="1899-12-30T15:08:09"/>
        <d v="1899-12-30T18:56:55"/>
      </sharedItems>
    </cacheField>
    <cacheField name="Cargo załadunek" numFmtId="0">
      <sharedItems containsSemiMixedTypes="0" containsString="0" containsNumber="1" containsInteger="1" minValue="0" maxValue="24"/>
    </cacheField>
    <cacheField name="Cargo wyładunek" numFmtId="0">
      <sharedItems containsSemiMixedTypes="0" containsString="0" containsNumber="1" containsInteger="1" minValue="0" maxValue="39"/>
    </cacheField>
    <cacheField name="Opłata za załadunek" numFmtId="164">
      <sharedItems containsSemiMixedTypes="0" containsString="0" containsNumber="1" containsInteger="1" minValue="0" maxValue="36000"/>
    </cacheField>
    <cacheField name="Opłata za wyładunek" numFmtId="164">
      <sharedItems containsSemiMixedTypes="0" containsString="0" containsNumber="1" containsInteger="1" minValue="0" maxValue="58500"/>
    </cacheField>
    <cacheField name="Koszt przewozu 1t" numFmtId="164">
      <sharedItems containsSemiMixedTypes="0" containsString="0" containsNumber="1" containsInteger="1" minValue="5000" maxValue="6000"/>
    </cacheField>
    <cacheField name="Opłata za przewóz" numFmtId="164">
      <sharedItems containsSemiMixedTypes="0" containsString="0" containsNumber="1" containsInteger="1" minValue="0" maxValue="1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n v="1"/>
    <x v="0"/>
    <d v="1899-12-30T08:00:00"/>
    <d v="2021-09-01T00:00:00"/>
    <d v="1899-12-30T09:14:36"/>
    <n v="12"/>
    <n v="0"/>
    <n v="74.599999999999994"/>
    <n v="12"/>
    <x v="0"/>
  </r>
  <r>
    <n v="2"/>
    <x v="0"/>
    <d v="1899-12-30T10:11:00"/>
    <d v="2021-09-01T00:00:00"/>
    <d v="1899-12-30T13:25:27"/>
    <n v="11"/>
    <n v="16"/>
    <n v="194.45"/>
    <n v="23"/>
    <x v="1"/>
  </r>
  <r>
    <n v="3"/>
    <x v="0"/>
    <d v="1899-12-30T15:30:26"/>
    <d v="2021-09-01T00:00:00"/>
    <d v="1899-12-30T17:11:21"/>
    <n v="9"/>
    <n v="0"/>
    <n v="100.92"/>
    <n v="16"/>
    <x v="2"/>
  </r>
  <r>
    <n v="4"/>
    <x v="0"/>
    <d v="1899-12-30T18:19:24"/>
    <d v="2021-09-01T00:00:00"/>
    <d v="1899-12-30T21:56:12"/>
    <n v="14"/>
    <n v="11"/>
    <n v="216.8"/>
    <n v="30"/>
    <x v="3"/>
  </r>
  <r>
    <n v="5"/>
    <x v="1"/>
    <d v="1899-12-30T04:15:11"/>
    <d v="2021-09-02T00:00:00"/>
    <d v="1899-12-30T06:33:21"/>
    <n v="21"/>
    <n v="15"/>
    <n v="138.16999999999999"/>
    <n v="40"/>
    <x v="4"/>
  </r>
  <r>
    <n v="6"/>
    <x v="1"/>
    <d v="1899-12-30T08:20:12"/>
    <d v="2021-09-02T00:00:00"/>
    <d v="1899-12-30T10:11:26"/>
    <n v="11"/>
    <n v="24"/>
    <n v="111.23"/>
    <n v="36"/>
    <x v="5"/>
  </r>
  <r>
    <n v="7"/>
    <x v="1"/>
    <d v="1899-12-30T11:32:21"/>
    <d v="2021-09-02T00:00:00"/>
    <d v="1899-12-30T13:43:53"/>
    <n v="19"/>
    <n v="10"/>
    <n v="131.53"/>
    <n v="31"/>
    <x v="6"/>
  </r>
  <r>
    <n v="8"/>
    <x v="1"/>
    <d v="1899-12-30T15:11:23"/>
    <d v="2021-09-02T00:00:00"/>
    <d v="1899-12-30T17:30:24"/>
    <n v="9"/>
    <n v="11"/>
    <n v="139.02000000000001"/>
    <n v="30"/>
    <x v="7"/>
  </r>
  <r>
    <n v="9"/>
    <x v="1"/>
    <d v="1899-12-30T19:20:32"/>
    <d v="2021-09-02T00:00:00"/>
    <d v="1899-12-30T21:31:33"/>
    <n v="12"/>
    <n v="15"/>
    <n v="131.02000000000001"/>
    <n v="31"/>
    <x v="8"/>
  </r>
  <r>
    <n v="10"/>
    <x v="2"/>
    <d v="1899-12-30T03:15:06"/>
    <d v="2021-09-03T00:00:00"/>
    <d v="1899-12-30T07:34:45"/>
    <n v="17"/>
    <n v="22"/>
    <n v="259.64999999999998"/>
    <n v="33"/>
    <x v="9"/>
  </r>
  <r>
    <n v="11"/>
    <x v="2"/>
    <d v="1899-12-30T09:04:06"/>
    <d v="2021-09-03T00:00:00"/>
    <d v="1899-12-30T11:04:25"/>
    <n v="14"/>
    <n v="10"/>
    <n v="120.32"/>
    <n v="25"/>
    <x v="10"/>
  </r>
  <r>
    <n v="12"/>
    <x v="2"/>
    <d v="1899-12-30T12:01:15"/>
    <d v="2021-09-03T00:00:00"/>
    <d v="1899-12-30T15:16:19"/>
    <n v="24"/>
    <n v="19"/>
    <n v="195.07"/>
    <n v="39"/>
    <x v="11"/>
  </r>
  <r>
    <n v="13"/>
    <x v="2"/>
    <d v="1899-12-30T16:55:06"/>
    <d v="2021-09-03T00:00:00"/>
    <d v="1899-12-30T18:26:19"/>
    <n v="16"/>
    <n v="11"/>
    <n v="91.22"/>
    <n v="36"/>
    <x v="12"/>
  </r>
  <r>
    <n v="14"/>
    <x v="2"/>
    <d v="1899-12-30T19:26:19"/>
    <d v="2021-09-03T00:00:00"/>
    <d v="1899-12-30T22:16:45"/>
    <n v="15"/>
    <n v="9"/>
    <n v="170.43"/>
    <n v="40"/>
    <x v="13"/>
  </r>
  <r>
    <n v="15"/>
    <x v="3"/>
    <d v="1899-12-30T04:06:09"/>
    <d v="2021-09-04T00:00:00"/>
    <d v="1899-12-30T06:04:35"/>
    <n v="7"/>
    <n v="16"/>
    <n v="118.43"/>
    <n v="38"/>
    <x v="14"/>
  </r>
  <r>
    <n v="16"/>
    <x v="3"/>
    <d v="1899-12-30T07:06:32"/>
    <d v="2021-09-04T00:00:00"/>
    <d v="1899-12-30T08:19:45"/>
    <n v="9"/>
    <n v="11"/>
    <n v="73.22"/>
    <n v="31"/>
    <x v="15"/>
  </r>
  <r>
    <n v="17"/>
    <x v="3"/>
    <d v="1899-12-30T08:35:19"/>
    <d v="2021-09-04T00:00:00"/>
    <d v="1899-12-30T10:05:36"/>
    <n v="13"/>
    <n v="18"/>
    <n v="90.28"/>
    <n v="33"/>
    <x v="16"/>
  </r>
  <r>
    <n v="18"/>
    <x v="3"/>
    <d v="1899-12-30T11:39:20"/>
    <d v="2021-09-04T00:00:00"/>
    <d v="1899-12-30T12:55:10"/>
    <n v="22"/>
    <n v="5"/>
    <n v="75.83"/>
    <n v="37"/>
    <x v="17"/>
  </r>
  <r>
    <n v="19"/>
    <x v="3"/>
    <d v="1899-12-30T16:51:10"/>
    <d v="2021-09-04T00:00:00"/>
    <d v="1899-12-30T18:34:04"/>
    <n v="8"/>
    <n v="23"/>
    <n v="102.9"/>
    <n v="40"/>
    <x v="18"/>
  </r>
  <r>
    <n v="20"/>
    <x v="3"/>
    <d v="1899-12-30T19:26:05"/>
    <d v="2021-09-04T00:00:00"/>
    <d v="1899-12-30T23:11:16"/>
    <n v="11"/>
    <n v="14"/>
    <n v="225.18"/>
    <n v="28"/>
    <x v="19"/>
  </r>
  <r>
    <n v="21"/>
    <x v="4"/>
    <d v="1899-12-30T07:15:54"/>
    <d v="2021-09-05T00:00:00"/>
    <d v="1899-12-30T09:01:45"/>
    <n v="17"/>
    <n v="23"/>
    <n v="105.85"/>
    <n v="31"/>
    <x v="20"/>
  </r>
  <r>
    <n v="22"/>
    <x v="4"/>
    <d v="1899-12-30T10:19:14"/>
    <d v="2021-09-05T00:00:00"/>
    <d v="1899-12-30T12:16:25"/>
    <n v="15"/>
    <n v="11"/>
    <n v="117.18"/>
    <n v="23"/>
    <x v="21"/>
  </r>
  <r>
    <n v="23"/>
    <x v="4"/>
    <d v="1899-12-30T13:25:06"/>
    <d v="2021-09-05T00:00:00"/>
    <d v="1899-12-30T15:26:19"/>
    <n v="19"/>
    <n v="21"/>
    <n v="121.22"/>
    <n v="31"/>
    <x v="22"/>
  </r>
  <r>
    <n v="24"/>
    <x v="4"/>
    <d v="1899-12-30T16:36:19"/>
    <d v="2021-09-05T00:00:00"/>
    <d v="1899-12-30T17:36:28"/>
    <n v="11"/>
    <n v="9"/>
    <n v="60.15"/>
    <n v="21"/>
    <x v="23"/>
  </r>
  <r>
    <n v="25"/>
    <x v="4"/>
    <d v="1899-12-30T18:30:30"/>
    <d v="2021-09-05T00:00:00"/>
    <d v="1899-12-30T19:50:16"/>
    <n v="15"/>
    <n v="11"/>
    <n v="79.77"/>
    <n v="27"/>
    <x v="24"/>
  </r>
  <r>
    <n v="26"/>
    <x v="4"/>
    <d v="1899-12-30T21:00:00"/>
    <d v="2021-09-06T00:00:00"/>
    <d v="1899-12-30T00:19:26"/>
    <n v="15"/>
    <n v="17"/>
    <n v="199.43"/>
    <n v="31"/>
    <x v="25"/>
  </r>
  <r>
    <n v="27"/>
    <x v="5"/>
    <d v="1899-12-30T05:12:46"/>
    <d v="2021-09-06T00:00:00"/>
    <d v="1899-12-30T07:08:36"/>
    <n v="9"/>
    <n v="6"/>
    <n v="115.83"/>
    <n v="23"/>
    <x v="26"/>
  </r>
  <r>
    <n v="28"/>
    <x v="5"/>
    <d v="1899-12-30T09:11:36"/>
    <d v="2021-09-06T00:00:00"/>
    <d v="1899-12-30T12:36:19"/>
    <n v="14"/>
    <n v="22"/>
    <n v="204.72"/>
    <n v="31"/>
    <x v="27"/>
  </r>
  <r>
    <n v="29"/>
    <x v="5"/>
    <d v="1899-12-30T13:25:15"/>
    <d v="2021-09-06T00:00:00"/>
    <d v="1899-12-30T15:01:15"/>
    <n v="14"/>
    <n v="3"/>
    <n v="96"/>
    <n v="23"/>
    <x v="28"/>
  </r>
  <r>
    <n v="30"/>
    <x v="5"/>
    <d v="1899-12-30T17:11:04"/>
    <d v="2021-09-06T00:00:00"/>
    <d v="1899-12-30T18:19:00"/>
    <n v="18"/>
    <n v="14"/>
    <n v="67.930000000000007"/>
    <n v="38"/>
    <x v="29"/>
  </r>
  <r>
    <n v="31"/>
    <x v="5"/>
    <d v="1899-12-30T19:42:12"/>
    <d v="2021-09-06T00:00:00"/>
    <d v="1899-12-30T21:22:13"/>
    <n v="16"/>
    <n v="21"/>
    <n v="100.02"/>
    <n v="40"/>
    <x v="30"/>
  </r>
  <r>
    <n v="32"/>
    <x v="6"/>
    <d v="1899-12-30T07:46:19"/>
    <d v="2021-09-07T00:00:00"/>
    <d v="1899-12-30T09:36:14"/>
    <n v="15"/>
    <n v="14"/>
    <n v="109.92"/>
    <n v="34"/>
    <x v="31"/>
  </r>
  <r>
    <n v="33"/>
    <x v="6"/>
    <d v="1899-12-30T11:09:08"/>
    <d v="2021-09-07T00:00:00"/>
    <d v="1899-12-30T12:31:16"/>
    <n v="12"/>
    <n v="23"/>
    <n v="82.13"/>
    <n v="32"/>
    <x v="32"/>
  </r>
  <r>
    <n v="34"/>
    <x v="6"/>
    <d v="1899-12-30T13:45:48"/>
    <d v="2021-09-07T00:00:00"/>
    <d v="1899-12-30T15:34:16"/>
    <n v="17"/>
    <n v="6"/>
    <n v="108.47"/>
    <n v="26"/>
    <x v="33"/>
  </r>
  <r>
    <n v="35"/>
    <x v="6"/>
    <d v="1899-12-30T16:56:19"/>
    <d v="2021-09-07T00:00:00"/>
    <d v="1899-12-30T19:00:11"/>
    <n v="19"/>
    <n v="16"/>
    <n v="123.87"/>
    <n v="39"/>
    <x v="34"/>
  </r>
  <r>
    <n v="36"/>
    <x v="6"/>
    <d v="1899-12-30T20:12:01"/>
    <d v="2021-09-07T00:00:00"/>
    <d v="1899-12-30T22:34:36"/>
    <n v="11"/>
    <n v="14"/>
    <n v="142.58000000000001"/>
    <n v="34"/>
    <x v="35"/>
  </r>
  <r>
    <n v="37"/>
    <x v="7"/>
    <d v="1899-12-30T03:15:16"/>
    <d v="2021-09-08T00:00:00"/>
    <n v="0.26116898148148149"/>
    <n v="13"/>
    <n v="22"/>
    <n v="180.82"/>
    <n v="33"/>
    <x v="36"/>
  </r>
  <r>
    <n v="38"/>
    <x v="7"/>
    <d v="1899-12-30T07:49:16"/>
    <d v="2021-09-08T00:00:00"/>
    <d v="1899-12-30T09:33:04"/>
    <n v="11"/>
    <n v="4"/>
    <n v="103.8"/>
    <n v="22"/>
    <x v="37"/>
  </r>
  <r>
    <n v="39"/>
    <x v="7"/>
    <d v="1899-12-30T10:01:22"/>
    <d v="2021-09-08T00:00:00"/>
    <d v="1899-12-30T12:35:15"/>
    <n v="14"/>
    <n v="21"/>
    <n v="153.88"/>
    <n v="32"/>
    <x v="38"/>
  </r>
  <r>
    <n v="40"/>
    <x v="7"/>
    <d v="1899-12-30T14:11:36"/>
    <d v="2021-09-08T00:00:00"/>
    <d v="1899-12-30T16:26:19"/>
    <n v="16"/>
    <n v="9"/>
    <n v="134.72"/>
    <n v="27"/>
    <x v="39"/>
  </r>
  <r>
    <n v="41"/>
    <x v="7"/>
    <d v="1899-12-30T17:36:45"/>
    <d v="2021-09-08T00:00:00"/>
    <d v="1899-12-30T18:32:23"/>
    <n v="12"/>
    <n v="24"/>
    <n v="55.63"/>
    <n v="30"/>
    <x v="40"/>
  </r>
  <r>
    <n v="42"/>
    <x v="7"/>
    <d v="1899-12-30T20:00:00"/>
    <d v="2021-09-08T00:00:00"/>
    <d v="1899-12-30T21:31:36"/>
    <n v="9"/>
    <n v="2"/>
    <n v="91.6"/>
    <n v="15"/>
    <x v="41"/>
  </r>
  <r>
    <n v="43"/>
    <x v="8"/>
    <d v="1899-12-30T06:11:26"/>
    <d v="2021-09-09T00:00:00"/>
    <d v="1899-12-30T07:45:56"/>
    <n v="9"/>
    <n v="4"/>
    <n v="94.5"/>
    <n v="22"/>
    <x v="42"/>
  </r>
  <r>
    <n v="44"/>
    <x v="8"/>
    <d v="1899-12-30T09:55:26"/>
    <d v="2021-09-09T00:00:00"/>
    <d v="1899-12-30T10:55:13"/>
    <n v="9"/>
    <n v="14"/>
    <n v="59.78"/>
    <n v="27"/>
    <x v="43"/>
  </r>
  <r>
    <n v="45"/>
    <x v="8"/>
    <d v="1899-12-30T12:08:45"/>
    <d v="2021-09-09T00:00:00"/>
    <d v="1899-12-30T14:11:09"/>
    <n v="12"/>
    <n v="10"/>
    <n v="122.4"/>
    <n v="25"/>
    <x v="44"/>
  </r>
  <r>
    <n v="46"/>
    <x v="8"/>
    <d v="1899-12-30T16:26:09"/>
    <d v="2021-09-09T00:00:00"/>
    <d v="1899-12-30T18:30:24"/>
    <n v="16"/>
    <n v="11"/>
    <n v="124.25"/>
    <n v="31"/>
    <x v="45"/>
  </r>
  <r>
    <n v="47"/>
    <x v="8"/>
    <d v="1899-12-30T20:30:16"/>
    <d v="2021-09-09T00:00:00"/>
    <d v="1899-12-30T21:21:36"/>
    <n v="13"/>
    <n v="21"/>
    <n v="51.33"/>
    <n v="33"/>
    <x v="46"/>
  </r>
  <r>
    <n v="48"/>
    <x v="9"/>
    <d v="1899-12-30T05:11:32"/>
    <d v="2021-09-10T00:00:00"/>
    <d v="1899-12-30T07:26:14"/>
    <n v="7"/>
    <n v="15"/>
    <n v="134.69999999999999"/>
    <n v="19"/>
    <x v="47"/>
  </r>
  <r>
    <n v="49"/>
    <x v="9"/>
    <d v="1899-12-30T09:10:06"/>
    <d v="2021-09-10T00:00:00"/>
    <n v="0.44449074074074074"/>
    <n v="7"/>
    <n v="0"/>
    <n v="89.97"/>
    <n v="11"/>
    <x v="48"/>
  </r>
  <r>
    <n v="50"/>
    <x v="9"/>
    <d v="1899-12-30T11:59:56"/>
    <d v="2021-09-10T00:00:00"/>
    <d v="1899-12-30T14:14:48"/>
    <n v="7"/>
    <n v="1"/>
    <n v="134.87"/>
    <n v="18"/>
    <x v="49"/>
  </r>
  <r>
    <n v="51"/>
    <x v="9"/>
    <d v="1899-12-30T15:35:54"/>
    <d v="2021-09-10T00:00:00"/>
    <d v="1899-12-30T16:54:12"/>
    <n v="13"/>
    <n v="20"/>
    <n v="78.3"/>
    <n v="30"/>
    <x v="50"/>
  </r>
  <r>
    <n v="52"/>
    <x v="9"/>
    <d v="1899-12-30T19:01:35"/>
    <d v="2021-09-10T00:00:00"/>
    <d v="1899-12-30T19:48:46"/>
    <n v="12"/>
    <n v="4"/>
    <n v="47.18"/>
    <n v="22"/>
    <x v="51"/>
  </r>
  <r>
    <n v="53"/>
    <x v="9"/>
    <d v="1899-12-30T21:01:04"/>
    <d v="2021-09-11T00:00:00"/>
    <d v="1899-12-30T00:54:18"/>
    <n v="11"/>
    <n v="9"/>
    <n v="233.23"/>
    <n v="29"/>
    <x v="52"/>
  </r>
  <r>
    <n v="54"/>
    <x v="10"/>
    <d v="1899-12-30T06:15:56"/>
    <d v="2021-09-11T00:00:00"/>
    <d v="1899-12-30T09:11:45"/>
    <n v="12"/>
    <n v="21"/>
    <n v="175.82"/>
    <n v="32"/>
    <x v="53"/>
  </r>
  <r>
    <n v="55"/>
    <x v="10"/>
    <d v="1899-12-30T11:04:15"/>
    <d v="2021-09-11T00:00:00"/>
    <d v="1899-12-30T12:09:07"/>
    <n v="14"/>
    <n v="2"/>
    <n v="64.87"/>
    <n v="25"/>
    <x v="54"/>
  </r>
  <r>
    <n v="56"/>
    <x v="10"/>
    <d v="1899-12-30T13:36:55"/>
    <d v="2021-09-11T00:00:00"/>
    <d v="1899-12-30T14:26:47"/>
    <n v="17"/>
    <n v="9"/>
    <n v="49.87"/>
    <n v="40"/>
    <x v="55"/>
  </r>
  <r>
    <n v="57"/>
    <x v="10"/>
    <d v="1899-12-30T15:57:15"/>
    <d v="2021-09-11T00:00:00"/>
    <d v="1899-12-30T17:15:48"/>
    <n v="3"/>
    <n v="9"/>
    <n v="78.55"/>
    <n v="34"/>
    <x v="56"/>
  </r>
  <r>
    <n v="58"/>
    <x v="10"/>
    <d v="1899-12-30T19:01:02"/>
    <d v="2021-09-11T00:00:00"/>
    <d v="1899-12-30T21:11:01"/>
    <n v="11"/>
    <n v="3"/>
    <n v="129.97999999999999"/>
    <n v="36"/>
    <x v="57"/>
  </r>
  <r>
    <n v="59"/>
    <x v="11"/>
    <d v="1899-12-30T04:00:00"/>
    <d v="2021-09-12T00:00:00"/>
    <d v="1899-12-30T05:35:06"/>
    <n v="8"/>
    <n v="4"/>
    <n v="95.1"/>
    <n v="41"/>
    <x v="58"/>
  </r>
  <r>
    <n v="60"/>
    <x v="11"/>
    <d v="1899-12-30T08:14:16"/>
    <d v="2021-09-12T00:00:00"/>
    <d v="1899-12-30T10:16:19"/>
    <n v="1"/>
    <n v="6"/>
    <n v="122.05"/>
    <n v="38"/>
    <x v="59"/>
  </r>
  <r>
    <n v="61"/>
    <x v="11"/>
    <d v="1899-12-30T12:30:01"/>
    <d v="2021-09-12T00:00:00"/>
    <d v="1899-12-30T14:15:25"/>
    <n v="4"/>
    <n v="21"/>
    <n v="105.4"/>
    <n v="36"/>
    <x v="60"/>
  </r>
  <r>
    <n v="62"/>
    <x v="11"/>
    <d v="1899-12-30T17:45:09"/>
    <d v="2021-09-12T00:00:00"/>
    <d v="1899-12-30T19:10:01"/>
    <n v="9"/>
    <n v="11"/>
    <n v="84.87"/>
    <n v="24"/>
    <x v="61"/>
  </r>
  <r>
    <n v="63"/>
    <x v="12"/>
    <d v="1899-12-30T05:08:45"/>
    <d v="2021-09-13T00:00:00"/>
    <d v="1899-12-30T09:08:14"/>
    <n v="12"/>
    <n v="7"/>
    <n v="239.48"/>
    <n v="25"/>
    <x v="62"/>
  </r>
  <r>
    <n v="64"/>
    <x v="12"/>
    <d v="1899-12-30T11:06:45"/>
    <d v="2021-09-13T00:00:00"/>
    <d v="1899-12-30T12:48:06"/>
    <n v="11"/>
    <n v="13"/>
    <n v="101.35"/>
    <n v="29"/>
    <x v="63"/>
  </r>
  <r>
    <n v="65"/>
    <x v="12"/>
    <d v="1899-12-30T13:15:09"/>
    <d v="2021-09-13T00:00:00"/>
    <d v="1899-12-30T14:55:39"/>
    <n v="16"/>
    <n v="21"/>
    <n v="100.5"/>
    <n v="32"/>
    <x v="64"/>
  </r>
  <r>
    <n v="66"/>
    <x v="12"/>
    <d v="1899-12-30T16:04:45"/>
    <d v="2021-09-13T00:00:00"/>
    <d v="1899-12-30T18:00:00"/>
    <n v="19"/>
    <n v="10"/>
    <n v="115.25"/>
    <n v="30"/>
    <x v="65"/>
  </r>
  <r>
    <n v="67"/>
    <x v="12"/>
    <d v="1899-12-30T20:09:11"/>
    <d v="2021-09-13T00:00:00"/>
    <d v="1899-12-30T22:04:19"/>
    <n v="3"/>
    <n v="0"/>
    <n v="115.13"/>
    <n v="23"/>
    <x v="66"/>
  </r>
  <r>
    <n v="68"/>
    <x v="13"/>
    <d v="1899-12-30T04:15:22"/>
    <d v="2021-09-14T00:00:00"/>
    <d v="1899-12-30T06:14:24"/>
    <n v="12"/>
    <n v="21"/>
    <n v="119.03"/>
    <n v="35"/>
    <x v="67"/>
  </r>
  <r>
    <n v="69"/>
    <x v="13"/>
    <d v="1899-12-30T08:15:54"/>
    <d v="2021-09-14T00:00:00"/>
    <d v="1899-12-30T10:04:55"/>
    <n v="17"/>
    <n v="20"/>
    <n v="109.02"/>
    <n v="31"/>
    <x v="68"/>
  </r>
  <r>
    <n v="70"/>
    <x v="13"/>
    <d v="1899-12-30T12:00:00"/>
    <d v="2021-09-14T00:00:00"/>
    <d v="1899-12-30T13:56:55"/>
    <n v="11"/>
    <n v="22"/>
    <n v="116.92"/>
    <n v="22"/>
    <x v="69"/>
  </r>
  <r>
    <n v="71"/>
    <x v="13"/>
    <d v="1899-12-30T15:26:30"/>
    <d v="2021-09-14T00:00:00"/>
    <d v="1899-12-30T17:00:15"/>
    <n v="7"/>
    <n v="2"/>
    <n v="93.75"/>
    <n v="7"/>
    <x v="70"/>
  </r>
  <r>
    <n v="72"/>
    <x v="13"/>
    <d v="1899-12-30T18:36:45"/>
    <d v="2021-09-14T00:00:00"/>
    <d v="1899-12-30T19:15:54"/>
    <n v="8"/>
    <n v="7"/>
    <n v="39.15"/>
    <n v="13"/>
    <x v="71"/>
  </r>
  <r>
    <n v="73"/>
    <x v="13"/>
    <d v="1899-12-30T20:56:55"/>
    <d v="2021-09-14T00:00:00"/>
    <d v="1899-12-30T22:04:06"/>
    <n v="6"/>
    <n v="1"/>
    <n v="67.180000000000007"/>
    <n v="12"/>
    <x v="72"/>
  </r>
  <r>
    <n v="74"/>
    <x v="14"/>
    <d v="1899-12-30T01:01:00"/>
    <d v="2021-09-15T00:00:00"/>
    <d v="1899-12-30T04:09:06"/>
    <n v="0"/>
    <n v="6"/>
    <n v="188.1"/>
    <n v="11"/>
    <x v="73"/>
  </r>
  <r>
    <n v="75"/>
    <x v="14"/>
    <d v="1899-12-30T06:55:57"/>
    <d v="2021-09-15T00:00:00"/>
    <d v="1899-12-30T08:15:54"/>
    <n v="0"/>
    <n v="5"/>
    <n v="79.95"/>
    <n v="5"/>
    <x v="74"/>
  </r>
  <r>
    <n v="76"/>
    <x v="14"/>
    <d v="1899-12-30T10:10:55"/>
    <d v="2021-09-15T00:00:00"/>
    <d v="1899-12-30T12:45:47"/>
    <n v="10"/>
    <n v="1"/>
    <n v="154.87"/>
    <n v="10"/>
    <x v="75"/>
  </r>
  <r>
    <n v="77"/>
    <x v="14"/>
    <d v="1899-12-30T14:22:45"/>
    <d v="2021-09-15T00:00:00"/>
    <d v="1899-12-30T15:12:24"/>
    <n v="14"/>
    <n v="21"/>
    <n v="49.65"/>
    <n v="23"/>
    <x v="76"/>
  </r>
  <r>
    <n v="78"/>
    <x v="14"/>
    <d v="1899-12-30T17:20:54"/>
    <d v="2021-09-15T00:00:00"/>
    <d v="1899-12-30T18:36:45"/>
    <n v="4"/>
    <n v="1"/>
    <n v="75.849999999999994"/>
    <n v="6"/>
    <x v="77"/>
  </r>
  <r>
    <n v="79"/>
    <x v="14"/>
    <d v="1899-12-30T20:47:41"/>
    <d v="2021-09-15T00:00:00"/>
    <d v="1899-12-30T21:45:48"/>
    <n v="7"/>
    <n v="2"/>
    <n v="58.12"/>
    <n v="12"/>
    <x v="78"/>
  </r>
  <r>
    <n v="80"/>
    <x v="15"/>
    <d v="1899-12-30T03:15:26"/>
    <d v="2021-09-16T00:00:00"/>
    <d v="1899-12-30T06:04:09"/>
    <n v="13"/>
    <n v="5"/>
    <n v="168.72"/>
    <n v="23"/>
    <x v="79"/>
  </r>
  <r>
    <n v="81"/>
    <x v="15"/>
    <d v="1899-12-30T07:11:26"/>
    <d v="2021-09-16T00:00:00"/>
    <d v="1899-12-30T09:03:04"/>
    <n v="13"/>
    <n v="11"/>
    <n v="111.63"/>
    <n v="31"/>
    <x v="80"/>
  </r>
  <r>
    <n v="82"/>
    <x v="15"/>
    <d v="1899-12-30T11:04:06"/>
    <d v="2021-09-16T00:00:00"/>
    <d v="1899-12-30T12:00:45"/>
    <n v="14"/>
    <n v="9"/>
    <n v="56.65"/>
    <n v="34"/>
    <x v="81"/>
  </r>
  <r>
    <n v="83"/>
    <x v="15"/>
    <d v="1899-12-30T13:55:00"/>
    <d v="2021-09-16T00:00:00"/>
    <d v="1899-12-30T14:45:10"/>
    <n v="14"/>
    <n v="9"/>
    <n v="50.17"/>
    <n v="39"/>
    <x v="82"/>
  </r>
  <r>
    <n v="84"/>
    <x v="15"/>
    <d v="1899-12-30T16:11:12"/>
    <d v="2021-09-16T00:00:00"/>
    <d v="1899-12-30T17:22:01"/>
    <n v="12"/>
    <n v="7"/>
    <n v="70.819999999999993"/>
    <n v="42"/>
    <x v="83"/>
  </r>
  <r>
    <n v="85"/>
    <x v="15"/>
    <d v="1899-12-30T19:01:22"/>
    <d v="2021-09-16T00:00:00"/>
    <d v="1899-12-30T20:45:56"/>
    <n v="2"/>
    <n v="19"/>
    <n v="104.57"/>
    <n v="37"/>
    <x v="84"/>
  </r>
  <r>
    <n v="86"/>
    <x v="16"/>
    <d v="1899-12-30T06:56:22"/>
    <d v="2021-09-17T00:00:00"/>
    <d v="1899-12-30T08:01:04"/>
    <n v="4"/>
    <n v="11"/>
    <n v="64.7"/>
    <n v="22"/>
    <x v="85"/>
  </r>
  <r>
    <n v="87"/>
    <x v="16"/>
    <d v="1899-12-30T11:00:06"/>
    <d v="2021-09-17T00:00:00"/>
    <d v="1899-12-30T11:30:09"/>
    <n v="21"/>
    <n v="15"/>
    <n v="30.05"/>
    <n v="32"/>
    <x v="86"/>
  </r>
  <r>
    <n v="88"/>
    <x v="16"/>
    <d v="1899-12-30T13:15:09"/>
    <d v="2021-09-17T00:00:00"/>
    <d v="1899-12-30T14:55:03"/>
    <n v="7"/>
    <n v="13"/>
    <n v="99.9"/>
    <n v="24"/>
    <x v="87"/>
  </r>
  <r>
    <n v="89"/>
    <x v="16"/>
    <d v="1899-12-30T15:35:55"/>
    <d v="2021-09-17T00:00:00"/>
    <d v="1899-12-30T17:13:53"/>
    <n v="14"/>
    <n v="16"/>
    <n v="97.97"/>
    <n v="25"/>
    <x v="88"/>
  </r>
  <r>
    <n v="90"/>
    <x v="16"/>
    <d v="1899-12-30T19:12:43"/>
    <d v="2021-09-17T00:00:00"/>
    <d v="1899-12-30T20:45:44"/>
    <n v="7"/>
    <n v="0"/>
    <n v="93.02"/>
    <n v="16"/>
    <x v="89"/>
  </r>
  <r>
    <n v="91"/>
    <x v="17"/>
    <d v="1899-12-30T05:05:06"/>
    <d v="2021-09-18T00:00:00"/>
    <d v="1899-12-30T06:24:06"/>
    <n v="17"/>
    <n v="15"/>
    <n v="79"/>
    <n v="33"/>
    <x v="90"/>
  </r>
  <r>
    <n v="92"/>
    <x v="17"/>
    <d v="1899-12-30T09:14:16"/>
    <d v="2021-09-18T00:00:00"/>
    <d v="1899-12-30T10:00:11"/>
    <n v="5"/>
    <n v="8"/>
    <n v="45.92"/>
    <n v="23"/>
    <x v="91"/>
  </r>
  <r>
    <n v="93"/>
    <x v="17"/>
    <d v="1899-12-30T11:23:24"/>
    <d v="2021-09-18T00:00:00"/>
    <d v="1899-12-30T13:26:23"/>
    <n v="14"/>
    <n v="9"/>
    <n v="122.98"/>
    <n v="29"/>
    <x v="92"/>
  </r>
  <r>
    <n v="94"/>
    <x v="17"/>
    <d v="1899-12-30T14:55:20"/>
    <d v="2021-09-18T00:00:00"/>
    <d v="1899-12-30T15:25:19"/>
    <n v="11"/>
    <n v="17"/>
    <n v="29.98"/>
    <n v="31"/>
    <x v="93"/>
  </r>
  <r>
    <n v="95"/>
    <x v="17"/>
    <d v="1899-12-30T17:24:15"/>
    <d v="2021-09-18T00:00:00"/>
    <d v="1899-12-30T18:45:12"/>
    <n v="7"/>
    <n v="16"/>
    <n v="80.95"/>
    <n v="21"/>
    <x v="94"/>
  </r>
  <r>
    <n v="96"/>
    <x v="18"/>
    <d v="1899-12-30T09:06:04"/>
    <d v="2021-09-19T00:00:00"/>
    <d v="1899-12-30T10:46:11"/>
    <n v="5"/>
    <n v="1"/>
    <n v="100.12"/>
    <n v="10"/>
    <x v="95"/>
  </r>
  <r>
    <n v="97"/>
    <x v="18"/>
    <d v="1899-12-30T13:55:17"/>
    <d v="2021-09-19T00:00:00"/>
    <d v="1899-12-30T15:01:03"/>
    <n v="14"/>
    <n v="7"/>
    <n v="65.77"/>
    <n v="23"/>
    <x v="96"/>
  </r>
  <r>
    <n v="98"/>
    <x v="18"/>
    <d v="1899-12-30T16:15:07"/>
    <d v="2021-09-19T00:00:00"/>
    <d v="1899-12-30T17:33:46"/>
    <n v="12"/>
    <n v="9"/>
    <n v="78.650000000000006"/>
    <n v="28"/>
    <x v="97"/>
  </r>
  <r>
    <n v="99"/>
    <x v="18"/>
    <d v="1899-12-30T19:31:36"/>
    <d v="2021-09-19T00:00:00"/>
    <d v="1899-12-30T20:22:01"/>
    <n v="11"/>
    <n v="9"/>
    <n v="50.42"/>
    <n v="30"/>
    <x v="98"/>
  </r>
  <r>
    <n v="100"/>
    <x v="18"/>
    <d v="1899-12-30T22:55:59"/>
    <d v="2021-09-20T00:00:00"/>
    <d v="1899-12-30T01:12:45"/>
    <n v="11"/>
    <n v="8"/>
    <n v="136.77000000000001"/>
    <n v="32"/>
    <x v="99"/>
  </r>
  <r>
    <n v="101"/>
    <x v="19"/>
    <d v="1899-12-30T09:11:34"/>
    <d v="2021-09-20T00:00:00"/>
    <d v="1899-12-30T10:44:21"/>
    <n v="12"/>
    <n v="3"/>
    <n v="92.78"/>
    <n v="36"/>
    <x v="100"/>
  </r>
  <r>
    <n v="102"/>
    <x v="19"/>
    <d v="1899-12-30T11:24:12"/>
    <d v="2021-09-20T00:00:00"/>
    <d v="1899-12-30T12:43:11"/>
    <n v="7"/>
    <n v="12"/>
    <n v="78.98"/>
    <n v="40"/>
    <x v="101"/>
  </r>
  <r>
    <n v="103"/>
    <x v="19"/>
    <d v="1899-12-30T13:10:22"/>
    <d v="2021-09-20T00:00:00"/>
    <d v="1899-12-30T14:14:21"/>
    <n v="9"/>
    <n v="14"/>
    <n v="63.98"/>
    <n v="37"/>
    <x v="102"/>
  </r>
  <r>
    <n v="104"/>
    <x v="19"/>
    <d v="1899-12-30T15:11:02"/>
    <d v="2021-09-20T00:00:00"/>
    <d v="1899-12-30T16:12:04"/>
    <n v="8"/>
    <n v="19"/>
    <n v="61.03"/>
    <n v="31"/>
    <x v="103"/>
  </r>
  <r>
    <n v="105"/>
    <x v="19"/>
    <d v="1899-12-30T17:01:22"/>
    <d v="2021-09-20T00:00:00"/>
    <d v="1899-12-30T17:30:01"/>
    <n v="23"/>
    <n v="14"/>
    <n v="28.65"/>
    <n v="35"/>
    <x v="104"/>
  </r>
  <r>
    <n v="106"/>
    <x v="19"/>
    <d v="1899-12-30T17:55:09"/>
    <d v="2021-09-20T00:00:00"/>
    <d v="1899-12-30T18:45:33"/>
    <n v="19"/>
    <n v="9"/>
    <n v="50.4"/>
    <n v="40"/>
    <x v="105"/>
  </r>
  <r>
    <n v="107"/>
    <x v="19"/>
    <d v="1899-12-30T19:46:47"/>
    <d v="2021-09-20T00:00:00"/>
    <d v="1899-12-30T22:02:04"/>
    <n v="0"/>
    <n v="6"/>
    <n v="135.28"/>
    <n v="31"/>
    <x v="106"/>
  </r>
  <r>
    <n v="108"/>
    <x v="19"/>
    <d v="1899-12-30T23:26:01"/>
    <d v="2021-09-21T00:00:00"/>
    <d v="1899-12-30T01:23:16"/>
    <n v="4"/>
    <n v="15"/>
    <n v="117.25"/>
    <n v="29"/>
    <x v="107"/>
  </r>
  <r>
    <n v="109"/>
    <x v="20"/>
    <d v="1899-12-30T07:00:05"/>
    <d v="2021-09-21T00:00:00"/>
    <d v="1899-12-30T08:04:26"/>
    <n v="11"/>
    <n v="0"/>
    <n v="64.349999999999994"/>
    <n v="25"/>
    <x v="108"/>
  </r>
  <r>
    <n v="110"/>
    <x v="20"/>
    <d v="1899-12-30T10:16:33"/>
    <d v="2021-09-21T00:00:00"/>
    <d v="1899-12-30T13:58:27"/>
    <n v="9"/>
    <n v="4"/>
    <n v="221.9"/>
    <n v="34"/>
    <x v="109"/>
  </r>
  <r>
    <n v="111"/>
    <x v="20"/>
    <d v="1899-12-30T14:55:19"/>
    <d v="2021-09-21T00:00:00"/>
    <d v="1899-12-30T16:03:25"/>
    <n v="9"/>
    <n v="28"/>
    <n v="68.099999999999994"/>
    <n v="39"/>
    <x v="110"/>
  </r>
  <r>
    <n v="112"/>
    <x v="20"/>
    <d v="1899-12-30T17:04:22"/>
    <d v="2021-09-21T00:00:00"/>
    <d v="1899-12-30T18:16:54"/>
    <n v="0"/>
    <n v="10"/>
    <n v="72.53"/>
    <n v="11"/>
    <x v="111"/>
  </r>
  <r>
    <n v="113"/>
    <x v="20"/>
    <d v="1899-12-30T19:59:06"/>
    <d v="2021-09-21T00:00:00"/>
    <d v="1899-12-30T22:30:00"/>
    <n v="12"/>
    <n v="6"/>
    <n v="150.9"/>
    <n v="13"/>
    <x v="112"/>
  </r>
  <r>
    <n v="114"/>
    <x v="21"/>
    <d v="1899-12-30T07:09:33"/>
    <d v="2021-09-22T00:00:00"/>
    <d v="1899-12-30T08:16:45"/>
    <n v="11"/>
    <n v="5"/>
    <n v="67.2"/>
    <n v="18"/>
    <x v="113"/>
  </r>
  <r>
    <n v="115"/>
    <x v="21"/>
    <d v="1899-12-30T09:17:33"/>
    <d v="2021-09-22T00:00:00"/>
    <d v="1899-12-30T11:04:33"/>
    <n v="13"/>
    <n v="9"/>
    <n v="107"/>
    <n v="26"/>
    <x v="114"/>
  </r>
  <r>
    <n v="116"/>
    <x v="21"/>
    <d v="1899-12-30T14:33:24"/>
    <d v="2021-09-22T00:00:00"/>
    <d v="1899-12-30T15:11:19"/>
    <n v="14"/>
    <n v="11"/>
    <n v="37.92"/>
    <n v="31"/>
    <x v="115"/>
  </r>
  <r>
    <n v="117"/>
    <x v="21"/>
    <d v="1899-12-30T15:30:05"/>
    <d v="2021-09-22T00:00:00"/>
    <d v="1899-12-30T16:48:06"/>
    <n v="2"/>
    <n v="0"/>
    <n v="78.02"/>
    <n v="22"/>
    <x v="116"/>
  </r>
  <r>
    <n v="118"/>
    <x v="21"/>
    <d v="1899-12-30T18:20:15"/>
    <d v="2021-09-22T00:00:00"/>
    <d v="1899-12-30T20:21:07"/>
    <n v="6"/>
    <n v="0"/>
    <n v="120.87"/>
    <n v="28"/>
    <x v="117"/>
  </r>
  <r>
    <n v="119"/>
    <x v="21"/>
    <d v="1899-12-30T23:36:08"/>
    <d v="2021-09-23T00:00:00"/>
    <d v="1899-12-30T01:01:24"/>
    <n v="4"/>
    <n v="11"/>
    <n v="85.27"/>
    <n v="32"/>
    <x v="118"/>
  </r>
  <r>
    <n v="120"/>
    <x v="22"/>
    <d v="1899-12-30T07:08:04"/>
    <d v="2021-09-23T00:00:00"/>
    <d v="1899-12-30T09:22:35"/>
    <n v="19"/>
    <n v="3"/>
    <n v="134.52000000000001"/>
    <n v="40"/>
    <x v="119"/>
  </r>
  <r>
    <n v="121"/>
    <x v="22"/>
    <d v="1899-12-30T10:25:36"/>
    <d v="2021-09-23T00:00:00"/>
    <d v="1899-12-30T12:15:21"/>
    <n v="3"/>
    <n v="21"/>
    <n v="109.75"/>
    <n v="40"/>
    <x v="120"/>
  </r>
  <r>
    <n v="122"/>
    <x v="22"/>
    <d v="1899-12-30T13:05:04"/>
    <d v="2021-09-23T00:00:00"/>
    <d v="1899-12-30T14:06:22"/>
    <n v="19"/>
    <n v="22"/>
    <n v="61.3"/>
    <n v="38"/>
    <x v="121"/>
  </r>
  <r>
    <n v="123"/>
    <x v="22"/>
    <d v="1899-12-30T15:11:06"/>
    <d v="2021-09-23T00:00:00"/>
    <d v="1899-12-30T17:56:55"/>
    <n v="13"/>
    <n v="14"/>
    <n v="165.82"/>
    <n v="29"/>
    <x v="122"/>
  </r>
  <r>
    <n v="124"/>
    <x v="22"/>
    <d v="1899-12-30T18:56:45"/>
    <d v="2021-09-23T00:00:00"/>
    <d v="1899-12-30T21:21:04"/>
    <n v="19"/>
    <n v="25"/>
    <n v="144.32"/>
    <n v="34"/>
    <x v="123"/>
  </r>
  <r>
    <n v="125"/>
    <x v="23"/>
    <d v="1899-12-30T04:11:06"/>
    <d v="2021-09-24T00:00:00"/>
    <d v="1899-12-30T07:12:21"/>
    <n v="19"/>
    <n v="11"/>
    <n v="181.25"/>
    <n v="28"/>
    <x v="124"/>
  </r>
  <r>
    <n v="126"/>
    <x v="23"/>
    <d v="1899-12-30T10:56:55"/>
    <d v="2021-09-24T00:00:00"/>
    <d v="1899-12-30T14:11:06"/>
    <n v="13"/>
    <n v="4"/>
    <n v="194.18"/>
    <n v="30"/>
    <x v="125"/>
  </r>
  <r>
    <n v="127"/>
    <x v="23"/>
    <d v="1899-12-30T17:26:03"/>
    <d v="2021-09-24T00:00:00"/>
    <d v="1899-12-30T18:48:43"/>
    <n v="13"/>
    <n v="9"/>
    <n v="82.67"/>
    <n v="39"/>
    <x v="126"/>
  </r>
  <r>
    <n v="128"/>
    <x v="23"/>
    <d v="1899-12-30T19:40:23"/>
    <d v="2021-09-24T00:00:00"/>
    <d v="1899-12-30T21:13:04"/>
    <n v="10"/>
    <n v="12"/>
    <n v="92.68"/>
    <n v="40"/>
    <x v="127"/>
  </r>
  <r>
    <n v="129"/>
    <x v="24"/>
    <d v="1899-12-30T07:04:25"/>
    <d v="2021-09-25T00:00:00"/>
    <d v="1899-12-30T08:26:41"/>
    <n v="9"/>
    <n v="11"/>
    <n v="82.27"/>
    <n v="37"/>
    <x v="128"/>
  </r>
  <r>
    <n v="130"/>
    <x v="24"/>
    <d v="1899-12-30T10:11:21"/>
    <d v="2021-09-25T00:00:00"/>
    <d v="1899-12-30T12:01:04"/>
    <n v="14"/>
    <n v="20"/>
    <n v="109.72"/>
    <n v="40"/>
    <x v="129"/>
  </r>
  <r>
    <n v="131"/>
    <x v="24"/>
    <d v="1899-12-30T13:04:26"/>
    <d v="2021-09-25T00:00:00"/>
    <d v="1899-12-30T13:49:04"/>
    <n v="1"/>
    <n v="3"/>
    <n v="44.63"/>
    <n v="21"/>
    <x v="130"/>
  </r>
  <r>
    <n v="132"/>
    <x v="24"/>
    <d v="1899-12-30T15:08:09"/>
    <d v="2021-09-25T00:00:00"/>
    <d v="1899-12-30T16:04:09"/>
    <n v="5"/>
    <n v="6"/>
    <n v="56"/>
    <n v="23"/>
    <x v="131"/>
  </r>
  <r>
    <n v="133"/>
    <x v="24"/>
    <d v="1899-12-30T17:04:26"/>
    <d v="2021-09-25T00:00:00"/>
    <d v="1899-12-30T18:09:04"/>
    <n v="12"/>
    <n v="6"/>
    <n v="64.63"/>
    <n v="29"/>
    <x v="132"/>
  </r>
  <r>
    <n v="134"/>
    <x v="25"/>
    <d v="1899-12-30T06:26:25"/>
    <d v="2021-09-26T00:00:00"/>
    <d v="1899-12-30T07:55:36"/>
    <n v="13"/>
    <n v="24"/>
    <n v="89.18"/>
    <n v="36"/>
    <x v="133"/>
  </r>
  <r>
    <n v="135"/>
    <x v="25"/>
    <d v="1899-12-30T09:11:05"/>
    <d v="2021-09-26T00:00:00"/>
    <d v="1899-12-30T10:09:21"/>
    <n v="9"/>
    <n v="2"/>
    <n v="58.27"/>
    <n v="21"/>
    <x v="134"/>
  </r>
  <r>
    <n v="136"/>
    <x v="25"/>
    <d v="1899-12-30T10:55:04"/>
    <d v="2021-09-26T00:00:00"/>
    <d v="1899-12-30T11:54:10"/>
    <n v="11"/>
    <n v="6"/>
    <n v="59.1"/>
    <n v="30"/>
    <x v="135"/>
  </r>
  <r>
    <n v="137"/>
    <x v="25"/>
    <d v="1899-12-30T13:04:05"/>
    <d v="2021-09-26T00:00:00"/>
    <d v="1899-12-30T14:06:01"/>
    <n v="11"/>
    <n v="9"/>
    <n v="61.93"/>
    <n v="35"/>
    <x v="136"/>
  </r>
  <r>
    <n v="138"/>
    <x v="25"/>
    <d v="1899-12-30T16:08:45"/>
    <d v="2021-09-26T00:00:00"/>
    <d v="1899-12-30T17:55:04"/>
    <n v="13"/>
    <n v="24"/>
    <n v="106.32"/>
    <n v="39"/>
    <x v="137"/>
  </r>
  <r>
    <n v="139"/>
    <x v="25"/>
    <d v="1899-12-30T19:04:04"/>
    <d v="2021-09-26T00:00:00"/>
    <d v="1899-12-30T20:30:04"/>
    <n v="15"/>
    <n v="6"/>
    <n v="86"/>
    <n v="30"/>
    <x v="138"/>
  </r>
  <r>
    <n v="140"/>
    <x v="26"/>
    <d v="1899-12-30T06:04:05"/>
    <d v="2021-09-27T00:00:00"/>
    <d v="1899-12-30T07:56:55"/>
    <n v="15"/>
    <n v="9"/>
    <n v="112.83"/>
    <n v="39"/>
    <x v="139"/>
  </r>
  <r>
    <n v="141"/>
    <x v="26"/>
    <d v="1899-12-30T09:10:01"/>
    <d v="2021-09-27T00:00:00"/>
    <d v="1899-12-30T10:11:08"/>
    <n v="10"/>
    <n v="19"/>
    <n v="61.12"/>
    <n v="40"/>
    <x v="140"/>
  </r>
  <r>
    <n v="142"/>
    <x v="26"/>
    <d v="1899-12-30T13:05:06"/>
    <d v="2021-09-27T00:00:00"/>
    <d v="1899-12-30T15:05:06"/>
    <n v="1"/>
    <n v="0"/>
    <n v="120"/>
    <n v="22"/>
    <x v="141"/>
  </r>
  <r>
    <n v="143"/>
    <x v="26"/>
    <d v="1899-12-30T17:04:06"/>
    <d v="2021-09-27T00:00:00"/>
    <d v="1899-12-30T19:02:04"/>
    <n v="3"/>
    <n v="0"/>
    <n v="117.97"/>
    <n v="25"/>
    <x v="142"/>
  </r>
  <r>
    <n v="144"/>
    <x v="27"/>
    <d v="1899-12-30T10:04:06"/>
    <d v="2021-09-28T00:00:00"/>
    <d v="1899-12-30T11:54:06"/>
    <n v="9"/>
    <n v="14"/>
    <n v="110"/>
    <n v="34"/>
    <x v="143"/>
  </r>
  <r>
    <n v="145"/>
    <x v="27"/>
    <d v="1899-12-30T12:59:04"/>
    <d v="2021-09-28T00:00:00"/>
    <d v="1899-12-30T15:04:56"/>
    <n v="11"/>
    <n v="13"/>
    <n v="125.87"/>
    <n v="31"/>
    <x v="144"/>
  </r>
  <r>
    <n v="146"/>
    <x v="27"/>
    <d v="1899-12-30T17:06:04"/>
    <d v="2021-09-28T00:00:00"/>
    <d v="1899-12-30T18:06:49"/>
    <n v="12"/>
    <n v="9"/>
    <n v="60.75"/>
    <n v="30"/>
    <x v="145"/>
  </r>
  <r>
    <n v="147"/>
    <x v="27"/>
    <d v="1899-12-30T19:00:00"/>
    <d v="2021-09-28T00:00:00"/>
    <d v="1899-12-30T21:01:01"/>
    <n v="14"/>
    <n v="9"/>
    <n v="121.02"/>
    <n v="35"/>
    <x v="146"/>
  </r>
  <r>
    <n v="148"/>
    <x v="28"/>
    <d v="1899-12-30T07:11:03"/>
    <d v="2021-09-29T00:00:00"/>
    <d v="1899-12-30T08:58:32"/>
    <n v="12"/>
    <n v="16"/>
    <n v="107.48"/>
    <n v="38"/>
    <x v="147"/>
  </r>
  <r>
    <n v="149"/>
    <x v="28"/>
    <d v="1899-12-30T10:01:04"/>
    <d v="2021-09-29T00:00:00"/>
    <d v="1899-12-30T12:01:02"/>
    <n v="9"/>
    <n v="21"/>
    <n v="119.97"/>
    <n v="31"/>
    <x v="148"/>
  </r>
  <r>
    <n v="150"/>
    <x v="28"/>
    <d v="1899-12-30T13:21:10"/>
    <d v="2021-09-29T00:00:00"/>
    <d v="1899-12-30T14:43:11"/>
    <n v="15"/>
    <n v="9"/>
    <n v="82.02"/>
    <n v="25"/>
    <x v="149"/>
  </r>
  <r>
    <n v="151"/>
    <x v="28"/>
    <d v="1899-12-30T16:09:12"/>
    <d v="2021-09-29T00:00:00"/>
    <d v="1899-12-30T17:34:12"/>
    <n v="14"/>
    <n v="8"/>
    <n v="85"/>
    <n v="30"/>
    <x v="150"/>
  </r>
  <r>
    <n v="152"/>
    <x v="28"/>
    <d v="1899-12-30T19:11:01"/>
    <d v="2021-09-29T00:00:00"/>
    <d v="1899-12-30T20:21:22"/>
    <n v="16"/>
    <n v="21"/>
    <n v="70.349999999999994"/>
    <n v="38"/>
    <x v="151"/>
  </r>
  <r>
    <n v="153"/>
    <x v="28"/>
    <d v="1899-12-30T23:04:04"/>
    <d v="2021-09-30T00:00:00"/>
    <d v="1899-12-30T00:57:04"/>
    <n v="14"/>
    <n v="9"/>
    <n v="113"/>
    <n v="31"/>
    <x v="152"/>
  </r>
  <r>
    <n v="154"/>
    <x v="29"/>
    <d v="1899-12-30T07:30:00"/>
    <d v="2021-09-30T00:00:00"/>
    <d v="1899-12-30T08:00:45"/>
    <n v="17"/>
    <n v="3"/>
    <n v="30.75"/>
    <n v="39"/>
    <x v="153"/>
  </r>
  <r>
    <n v="155"/>
    <x v="29"/>
    <d v="1899-12-30T10:36:54"/>
    <d v="2021-09-30T00:00:00"/>
    <d v="1899-12-30T12:01:04"/>
    <n v="0"/>
    <n v="9"/>
    <n v="84.17"/>
    <n v="36"/>
    <x v="154"/>
  </r>
  <r>
    <n v="156"/>
    <x v="29"/>
    <d v="1899-12-30T14:10:15"/>
    <d v="2021-09-30T00:00:00"/>
    <d v="1899-12-30T15:08:09"/>
    <n v="14"/>
    <n v="8"/>
    <n v="57.9"/>
    <n v="41"/>
    <x v="155"/>
  </r>
  <r>
    <n v="157"/>
    <x v="29"/>
    <d v="1899-12-30T17:08:33"/>
    <d v="2021-09-30T00:00:00"/>
    <d v="1899-12-30T18:56:55"/>
    <n v="6"/>
    <n v="39"/>
    <n v="108.37"/>
    <n v="39"/>
    <x v="156"/>
  </r>
  <r>
    <m/>
    <x v="30"/>
    <m/>
    <m/>
    <m/>
    <m/>
    <m/>
    <n v="259.64999999999998"/>
    <m/>
    <x v="1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7">
  <r>
    <n v="1"/>
    <x v="0"/>
    <d v="1899-12-30T08:00:00"/>
    <x v="0"/>
    <x v="0"/>
    <n v="12"/>
    <n v="0"/>
    <n v="18000"/>
    <n v="0"/>
    <n v="5500"/>
    <n v="66000"/>
  </r>
  <r>
    <n v="2"/>
    <x v="0"/>
    <d v="1899-12-30T10:11:00"/>
    <x v="0"/>
    <x v="1"/>
    <n v="11"/>
    <n v="16"/>
    <n v="16500"/>
    <n v="24000"/>
    <n v="5500"/>
    <n v="60500"/>
  </r>
  <r>
    <n v="3"/>
    <x v="0"/>
    <d v="1899-12-30T15:30:26"/>
    <x v="0"/>
    <x v="2"/>
    <n v="9"/>
    <n v="0"/>
    <n v="13500"/>
    <n v="0"/>
    <n v="6000"/>
    <n v="54000"/>
  </r>
  <r>
    <n v="4"/>
    <x v="0"/>
    <d v="1899-12-30T18:19:24"/>
    <x v="0"/>
    <x v="3"/>
    <n v="14"/>
    <n v="11"/>
    <n v="21000"/>
    <n v="16500"/>
    <n v="5500"/>
    <n v="77000"/>
  </r>
  <r>
    <n v="5"/>
    <x v="1"/>
    <d v="1899-12-30T04:15:11"/>
    <x v="1"/>
    <x v="4"/>
    <n v="21"/>
    <n v="15"/>
    <n v="31500"/>
    <n v="22500"/>
    <n v="5000"/>
    <n v="105000"/>
  </r>
  <r>
    <n v="6"/>
    <x v="1"/>
    <d v="1899-12-30T08:20:12"/>
    <x v="1"/>
    <x v="5"/>
    <n v="11"/>
    <n v="24"/>
    <n v="16500"/>
    <n v="36000"/>
    <n v="5500"/>
    <n v="60500"/>
  </r>
  <r>
    <n v="7"/>
    <x v="1"/>
    <d v="1899-12-30T11:32:21"/>
    <x v="1"/>
    <x v="6"/>
    <n v="19"/>
    <n v="10"/>
    <n v="28500"/>
    <n v="15000"/>
    <n v="5500"/>
    <n v="104500"/>
  </r>
  <r>
    <n v="8"/>
    <x v="1"/>
    <d v="1899-12-30T15:11:23"/>
    <x v="1"/>
    <x v="7"/>
    <n v="9"/>
    <n v="11"/>
    <n v="13500"/>
    <n v="16500"/>
    <n v="6000"/>
    <n v="54000"/>
  </r>
  <r>
    <n v="9"/>
    <x v="1"/>
    <d v="1899-12-30T19:20:32"/>
    <x v="1"/>
    <x v="8"/>
    <n v="12"/>
    <n v="15"/>
    <n v="18000"/>
    <n v="22500"/>
    <n v="5500"/>
    <n v="66000"/>
  </r>
  <r>
    <n v="10"/>
    <x v="2"/>
    <d v="1899-12-30T03:15:06"/>
    <x v="2"/>
    <x v="9"/>
    <n v="17"/>
    <n v="22"/>
    <n v="25500"/>
    <n v="33000"/>
    <n v="5500"/>
    <n v="93500"/>
  </r>
  <r>
    <n v="11"/>
    <x v="2"/>
    <d v="1899-12-30T09:04:06"/>
    <x v="2"/>
    <x v="10"/>
    <n v="14"/>
    <n v="10"/>
    <n v="21000"/>
    <n v="15000"/>
    <n v="5500"/>
    <n v="77000"/>
  </r>
  <r>
    <n v="12"/>
    <x v="2"/>
    <d v="1899-12-30T12:01:15"/>
    <x v="2"/>
    <x v="11"/>
    <n v="24"/>
    <n v="19"/>
    <n v="36000"/>
    <n v="28500"/>
    <n v="5000"/>
    <n v="120000"/>
  </r>
  <r>
    <n v="13"/>
    <x v="2"/>
    <d v="1899-12-30T16:55:06"/>
    <x v="2"/>
    <x v="12"/>
    <n v="16"/>
    <n v="11"/>
    <n v="24000"/>
    <n v="16500"/>
    <n v="5500"/>
    <n v="88000"/>
  </r>
  <r>
    <n v="14"/>
    <x v="2"/>
    <d v="1899-12-30T19:26:19"/>
    <x v="2"/>
    <x v="13"/>
    <n v="15"/>
    <n v="9"/>
    <n v="22500"/>
    <n v="13500"/>
    <n v="5500"/>
    <n v="82500"/>
  </r>
  <r>
    <n v="15"/>
    <x v="3"/>
    <d v="1899-12-30T04:06:09"/>
    <x v="3"/>
    <x v="14"/>
    <n v="7"/>
    <n v="16"/>
    <n v="10500"/>
    <n v="24000"/>
    <n v="6000"/>
    <n v="42000"/>
  </r>
  <r>
    <n v="16"/>
    <x v="3"/>
    <d v="1899-12-30T07:06:32"/>
    <x v="3"/>
    <x v="15"/>
    <n v="9"/>
    <n v="11"/>
    <n v="13500"/>
    <n v="16500"/>
    <n v="6000"/>
    <n v="54000"/>
  </r>
  <r>
    <n v="17"/>
    <x v="3"/>
    <d v="1899-12-30T08:35:19"/>
    <x v="3"/>
    <x v="16"/>
    <n v="13"/>
    <n v="18"/>
    <n v="19500"/>
    <n v="27000"/>
    <n v="5500"/>
    <n v="71500"/>
  </r>
  <r>
    <n v="18"/>
    <x v="3"/>
    <d v="1899-12-30T11:39:20"/>
    <x v="3"/>
    <x v="17"/>
    <n v="22"/>
    <n v="5"/>
    <n v="33000"/>
    <n v="7500"/>
    <n v="5000"/>
    <n v="110000"/>
  </r>
  <r>
    <n v="19"/>
    <x v="3"/>
    <d v="1899-12-30T16:51:10"/>
    <x v="3"/>
    <x v="18"/>
    <n v="8"/>
    <n v="23"/>
    <n v="12000"/>
    <n v="34500"/>
    <n v="6000"/>
    <n v="48000"/>
  </r>
  <r>
    <n v="20"/>
    <x v="3"/>
    <d v="1899-12-30T19:26:05"/>
    <x v="3"/>
    <x v="19"/>
    <n v="11"/>
    <n v="14"/>
    <n v="16500"/>
    <n v="21000"/>
    <n v="5500"/>
    <n v="60500"/>
  </r>
  <r>
    <n v="21"/>
    <x v="4"/>
    <d v="1899-12-30T07:15:54"/>
    <x v="4"/>
    <x v="20"/>
    <n v="17"/>
    <n v="23"/>
    <n v="25500"/>
    <n v="34500"/>
    <n v="5500"/>
    <n v="93500"/>
  </r>
  <r>
    <n v="22"/>
    <x v="4"/>
    <d v="1899-12-30T10:19:14"/>
    <x v="4"/>
    <x v="21"/>
    <n v="15"/>
    <n v="11"/>
    <n v="22500"/>
    <n v="16500"/>
    <n v="5500"/>
    <n v="82500"/>
  </r>
  <r>
    <n v="23"/>
    <x v="4"/>
    <d v="1899-12-30T13:25:06"/>
    <x v="4"/>
    <x v="22"/>
    <n v="19"/>
    <n v="21"/>
    <n v="28500"/>
    <n v="31500"/>
    <n v="5500"/>
    <n v="104500"/>
  </r>
  <r>
    <n v="24"/>
    <x v="4"/>
    <d v="1899-12-30T16:36:19"/>
    <x v="4"/>
    <x v="23"/>
    <n v="11"/>
    <n v="9"/>
    <n v="16500"/>
    <n v="13500"/>
    <n v="5500"/>
    <n v="60500"/>
  </r>
  <r>
    <n v="25"/>
    <x v="4"/>
    <d v="1899-12-30T18:30:30"/>
    <x v="4"/>
    <x v="24"/>
    <n v="15"/>
    <n v="11"/>
    <n v="22500"/>
    <n v="16500"/>
    <n v="5500"/>
    <n v="82500"/>
  </r>
  <r>
    <n v="26"/>
    <x v="4"/>
    <d v="1899-12-30T21:00:00"/>
    <x v="5"/>
    <x v="25"/>
    <n v="15"/>
    <n v="17"/>
    <n v="22500"/>
    <n v="25500"/>
    <n v="5500"/>
    <n v="82500"/>
  </r>
  <r>
    <n v="27"/>
    <x v="5"/>
    <d v="1899-12-30T05:12:46"/>
    <x v="5"/>
    <x v="26"/>
    <n v="9"/>
    <n v="6"/>
    <n v="13500"/>
    <n v="9000"/>
    <n v="6000"/>
    <n v="54000"/>
  </r>
  <r>
    <n v="28"/>
    <x v="5"/>
    <d v="1899-12-30T09:11:36"/>
    <x v="5"/>
    <x v="27"/>
    <n v="14"/>
    <n v="22"/>
    <n v="21000"/>
    <n v="33000"/>
    <n v="5500"/>
    <n v="77000"/>
  </r>
  <r>
    <n v="29"/>
    <x v="5"/>
    <d v="1899-12-30T13:25:15"/>
    <x v="5"/>
    <x v="28"/>
    <n v="14"/>
    <n v="3"/>
    <n v="21000"/>
    <n v="4500"/>
    <n v="5500"/>
    <n v="77000"/>
  </r>
  <r>
    <n v="30"/>
    <x v="5"/>
    <d v="1899-12-30T17:11:04"/>
    <x v="5"/>
    <x v="29"/>
    <n v="18"/>
    <n v="14"/>
    <n v="27000"/>
    <n v="21000"/>
    <n v="5500"/>
    <n v="99000"/>
  </r>
  <r>
    <n v="31"/>
    <x v="5"/>
    <d v="1899-12-30T19:42:12"/>
    <x v="5"/>
    <x v="30"/>
    <n v="16"/>
    <n v="21"/>
    <n v="24000"/>
    <n v="31500"/>
    <n v="5500"/>
    <n v="88000"/>
  </r>
  <r>
    <n v="32"/>
    <x v="6"/>
    <d v="1899-12-30T07:46:19"/>
    <x v="6"/>
    <x v="31"/>
    <n v="15"/>
    <n v="14"/>
    <n v="22500"/>
    <n v="21000"/>
    <n v="5500"/>
    <n v="82500"/>
  </r>
  <r>
    <n v="33"/>
    <x v="6"/>
    <d v="1899-12-30T11:09:08"/>
    <x v="6"/>
    <x v="32"/>
    <n v="12"/>
    <n v="23"/>
    <n v="18000"/>
    <n v="34500"/>
    <n v="5500"/>
    <n v="66000"/>
  </r>
  <r>
    <n v="34"/>
    <x v="6"/>
    <d v="1899-12-30T13:45:48"/>
    <x v="6"/>
    <x v="33"/>
    <n v="17"/>
    <n v="6"/>
    <n v="25500"/>
    <n v="9000"/>
    <n v="5500"/>
    <n v="93500"/>
  </r>
  <r>
    <n v="35"/>
    <x v="6"/>
    <d v="1899-12-30T16:56:19"/>
    <x v="6"/>
    <x v="34"/>
    <n v="19"/>
    <n v="16"/>
    <n v="28500"/>
    <n v="24000"/>
    <n v="5500"/>
    <n v="104500"/>
  </r>
  <r>
    <n v="36"/>
    <x v="6"/>
    <d v="1899-12-30T20:12:01"/>
    <x v="6"/>
    <x v="35"/>
    <n v="11"/>
    <n v="14"/>
    <n v="16500"/>
    <n v="21000"/>
    <n v="5500"/>
    <n v="60500"/>
  </r>
  <r>
    <n v="37"/>
    <x v="7"/>
    <d v="1899-12-30T03:15:16"/>
    <x v="7"/>
    <x v="36"/>
    <n v="13"/>
    <n v="22"/>
    <n v="19500"/>
    <n v="33000"/>
    <n v="5500"/>
    <n v="71500"/>
  </r>
  <r>
    <n v="38"/>
    <x v="7"/>
    <d v="1899-12-30T07:49:16"/>
    <x v="7"/>
    <x v="37"/>
    <n v="11"/>
    <n v="4"/>
    <n v="16500"/>
    <n v="6000"/>
    <n v="5500"/>
    <n v="60500"/>
  </r>
  <r>
    <n v="39"/>
    <x v="7"/>
    <d v="1899-12-30T10:01:22"/>
    <x v="7"/>
    <x v="38"/>
    <n v="14"/>
    <n v="21"/>
    <n v="21000"/>
    <n v="31500"/>
    <n v="5500"/>
    <n v="77000"/>
  </r>
  <r>
    <n v="40"/>
    <x v="7"/>
    <d v="1899-12-30T14:11:36"/>
    <x v="7"/>
    <x v="39"/>
    <n v="16"/>
    <n v="9"/>
    <n v="24000"/>
    <n v="13500"/>
    <n v="5500"/>
    <n v="88000"/>
  </r>
  <r>
    <n v="41"/>
    <x v="7"/>
    <d v="1899-12-30T17:36:45"/>
    <x v="7"/>
    <x v="40"/>
    <n v="12"/>
    <n v="24"/>
    <n v="18000"/>
    <n v="36000"/>
    <n v="5500"/>
    <n v="66000"/>
  </r>
  <r>
    <n v="42"/>
    <x v="7"/>
    <d v="1899-12-30T20:00:00"/>
    <x v="7"/>
    <x v="41"/>
    <n v="9"/>
    <n v="2"/>
    <n v="13500"/>
    <n v="3000"/>
    <n v="6000"/>
    <n v="54000"/>
  </r>
  <r>
    <n v="43"/>
    <x v="8"/>
    <d v="1899-12-30T06:11:26"/>
    <x v="8"/>
    <x v="42"/>
    <n v="9"/>
    <n v="4"/>
    <n v="13500"/>
    <n v="6000"/>
    <n v="6000"/>
    <n v="54000"/>
  </r>
  <r>
    <n v="44"/>
    <x v="8"/>
    <d v="1899-12-30T09:55:26"/>
    <x v="8"/>
    <x v="43"/>
    <n v="9"/>
    <n v="14"/>
    <n v="13500"/>
    <n v="21000"/>
    <n v="6000"/>
    <n v="54000"/>
  </r>
  <r>
    <n v="45"/>
    <x v="8"/>
    <d v="1899-12-30T12:08:45"/>
    <x v="8"/>
    <x v="44"/>
    <n v="12"/>
    <n v="10"/>
    <n v="18000"/>
    <n v="15000"/>
    <n v="5500"/>
    <n v="66000"/>
  </r>
  <r>
    <n v="46"/>
    <x v="8"/>
    <d v="1899-12-30T16:26:09"/>
    <x v="8"/>
    <x v="45"/>
    <n v="16"/>
    <n v="11"/>
    <n v="24000"/>
    <n v="16500"/>
    <n v="5500"/>
    <n v="88000"/>
  </r>
  <r>
    <n v="47"/>
    <x v="8"/>
    <d v="1899-12-30T20:30:16"/>
    <x v="8"/>
    <x v="46"/>
    <n v="13"/>
    <n v="21"/>
    <n v="19500"/>
    <n v="31500"/>
    <n v="5500"/>
    <n v="71500"/>
  </r>
  <r>
    <n v="48"/>
    <x v="9"/>
    <d v="1899-12-30T05:11:32"/>
    <x v="9"/>
    <x v="47"/>
    <n v="7"/>
    <n v="15"/>
    <n v="10500"/>
    <n v="22500"/>
    <n v="6000"/>
    <n v="42000"/>
  </r>
  <r>
    <n v="49"/>
    <x v="9"/>
    <d v="1899-12-30T09:10:06"/>
    <x v="9"/>
    <x v="48"/>
    <n v="7"/>
    <n v="0"/>
    <n v="10500"/>
    <n v="0"/>
    <n v="6000"/>
    <n v="42000"/>
  </r>
  <r>
    <n v="50"/>
    <x v="9"/>
    <d v="1899-12-30T11:59:56"/>
    <x v="9"/>
    <x v="49"/>
    <n v="7"/>
    <n v="1"/>
    <n v="10500"/>
    <n v="1500"/>
    <n v="6000"/>
    <n v="42000"/>
  </r>
  <r>
    <n v="51"/>
    <x v="9"/>
    <d v="1899-12-30T15:35:54"/>
    <x v="9"/>
    <x v="50"/>
    <n v="13"/>
    <n v="20"/>
    <n v="19500"/>
    <n v="30000"/>
    <n v="5500"/>
    <n v="71500"/>
  </r>
  <r>
    <n v="52"/>
    <x v="9"/>
    <d v="1899-12-30T19:01:35"/>
    <x v="9"/>
    <x v="51"/>
    <n v="12"/>
    <n v="4"/>
    <n v="18000"/>
    <n v="6000"/>
    <n v="5500"/>
    <n v="66000"/>
  </r>
  <r>
    <n v="53"/>
    <x v="9"/>
    <d v="1899-12-30T21:01:04"/>
    <x v="10"/>
    <x v="52"/>
    <n v="11"/>
    <n v="9"/>
    <n v="16500"/>
    <n v="13500"/>
    <n v="5500"/>
    <n v="60500"/>
  </r>
  <r>
    <n v="54"/>
    <x v="10"/>
    <d v="1899-12-30T06:15:56"/>
    <x v="10"/>
    <x v="53"/>
    <n v="12"/>
    <n v="21"/>
    <n v="18000"/>
    <n v="31500"/>
    <n v="5500"/>
    <n v="66000"/>
  </r>
  <r>
    <n v="55"/>
    <x v="10"/>
    <d v="1899-12-30T11:04:15"/>
    <x v="10"/>
    <x v="54"/>
    <n v="14"/>
    <n v="2"/>
    <n v="21000"/>
    <n v="3000"/>
    <n v="5500"/>
    <n v="77000"/>
  </r>
  <r>
    <n v="56"/>
    <x v="10"/>
    <d v="1899-12-30T13:36:55"/>
    <x v="10"/>
    <x v="55"/>
    <n v="17"/>
    <n v="9"/>
    <n v="25500"/>
    <n v="13500"/>
    <n v="5500"/>
    <n v="93500"/>
  </r>
  <r>
    <n v="57"/>
    <x v="10"/>
    <d v="1899-12-30T15:57:15"/>
    <x v="10"/>
    <x v="56"/>
    <n v="3"/>
    <n v="9"/>
    <n v="4500"/>
    <n v="13500"/>
    <n v="6000"/>
    <n v="18000"/>
  </r>
  <r>
    <n v="58"/>
    <x v="10"/>
    <d v="1899-12-30T19:01:02"/>
    <x v="10"/>
    <x v="57"/>
    <n v="11"/>
    <n v="3"/>
    <n v="16500"/>
    <n v="4500"/>
    <n v="5500"/>
    <n v="60500"/>
  </r>
  <r>
    <n v="59"/>
    <x v="11"/>
    <d v="1899-12-30T04:00:00"/>
    <x v="11"/>
    <x v="58"/>
    <n v="8"/>
    <n v="4"/>
    <n v="12000"/>
    <n v="6000"/>
    <n v="6000"/>
    <n v="48000"/>
  </r>
  <r>
    <n v="60"/>
    <x v="11"/>
    <d v="1899-12-30T08:14:16"/>
    <x v="11"/>
    <x v="59"/>
    <n v="1"/>
    <n v="6"/>
    <n v="1500"/>
    <n v="9000"/>
    <n v="6000"/>
    <n v="6000"/>
  </r>
  <r>
    <n v="61"/>
    <x v="11"/>
    <d v="1899-12-30T12:30:01"/>
    <x v="11"/>
    <x v="60"/>
    <n v="4"/>
    <n v="21"/>
    <n v="6000"/>
    <n v="31500"/>
    <n v="6000"/>
    <n v="24000"/>
  </r>
  <r>
    <n v="62"/>
    <x v="11"/>
    <d v="1899-12-30T17:45:09"/>
    <x v="11"/>
    <x v="61"/>
    <n v="9"/>
    <n v="11"/>
    <n v="13500"/>
    <n v="16500"/>
    <n v="6000"/>
    <n v="54000"/>
  </r>
  <r>
    <n v="63"/>
    <x v="12"/>
    <d v="1899-12-30T05:08:45"/>
    <x v="12"/>
    <x v="62"/>
    <n v="12"/>
    <n v="7"/>
    <n v="18000"/>
    <n v="10500"/>
    <n v="5500"/>
    <n v="66000"/>
  </r>
  <r>
    <n v="64"/>
    <x v="12"/>
    <d v="1899-12-30T11:06:45"/>
    <x v="12"/>
    <x v="63"/>
    <n v="11"/>
    <n v="13"/>
    <n v="16500"/>
    <n v="19500"/>
    <n v="5500"/>
    <n v="60500"/>
  </r>
  <r>
    <n v="65"/>
    <x v="12"/>
    <d v="1899-12-30T13:15:09"/>
    <x v="12"/>
    <x v="64"/>
    <n v="16"/>
    <n v="21"/>
    <n v="24000"/>
    <n v="31500"/>
    <n v="5500"/>
    <n v="88000"/>
  </r>
  <r>
    <n v="66"/>
    <x v="12"/>
    <d v="1899-12-30T16:04:45"/>
    <x v="12"/>
    <x v="65"/>
    <n v="19"/>
    <n v="10"/>
    <n v="28500"/>
    <n v="15000"/>
    <n v="5500"/>
    <n v="104500"/>
  </r>
  <r>
    <n v="67"/>
    <x v="12"/>
    <d v="1899-12-30T20:09:11"/>
    <x v="12"/>
    <x v="66"/>
    <n v="3"/>
    <n v="0"/>
    <n v="4500"/>
    <n v="0"/>
    <n v="6000"/>
    <n v="18000"/>
  </r>
  <r>
    <n v="68"/>
    <x v="13"/>
    <d v="1899-12-30T04:15:22"/>
    <x v="13"/>
    <x v="67"/>
    <n v="12"/>
    <n v="21"/>
    <n v="18000"/>
    <n v="31500"/>
    <n v="5500"/>
    <n v="66000"/>
  </r>
  <r>
    <n v="69"/>
    <x v="13"/>
    <d v="1899-12-30T08:15:54"/>
    <x v="13"/>
    <x v="68"/>
    <n v="17"/>
    <n v="20"/>
    <n v="25500"/>
    <n v="30000"/>
    <n v="5500"/>
    <n v="93500"/>
  </r>
  <r>
    <n v="70"/>
    <x v="13"/>
    <d v="1899-12-30T12:00:00"/>
    <x v="13"/>
    <x v="69"/>
    <n v="11"/>
    <n v="22"/>
    <n v="16500"/>
    <n v="33000"/>
    <n v="5500"/>
    <n v="60500"/>
  </r>
  <r>
    <n v="71"/>
    <x v="13"/>
    <d v="1899-12-30T15:26:30"/>
    <x v="13"/>
    <x v="70"/>
    <n v="7"/>
    <n v="2"/>
    <n v="10500"/>
    <n v="3000"/>
    <n v="6000"/>
    <n v="42000"/>
  </r>
  <r>
    <n v="72"/>
    <x v="13"/>
    <d v="1899-12-30T18:36:45"/>
    <x v="13"/>
    <x v="71"/>
    <n v="8"/>
    <n v="7"/>
    <n v="12000"/>
    <n v="10500"/>
    <n v="6000"/>
    <n v="48000"/>
  </r>
  <r>
    <n v="73"/>
    <x v="13"/>
    <d v="1899-12-30T20:56:55"/>
    <x v="13"/>
    <x v="72"/>
    <n v="6"/>
    <n v="1"/>
    <n v="9000"/>
    <n v="1500"/>
    <n v="6000"/>
    <n v="36000"/>
  </r>
  <r>
    <n v="74"/>
    <x v="14"/>
    <d v="1899-12-30T01:01:00"/>
    <x v="14"/>
    <x v="73"/>
    <n v="0"/>
    <n v="6"/>
    <n v="0"/>
    <n v="9000"/>
    <n v="6000"/>
    <n v="0"/>
  </r>
  <r>
    <n v="75"/>
    <x v="14"/>
    <d v="1899-12-30T06:55:57"/>
    <x v="14"/>
    <x v="74"/>
    <n v="0"/>
    <n v="5"/>
    <n v="0"/>
    <n v="7500"/>
    <n v="6000"/>
    <n v="0"/>
  </r>
  <r>
    <n v="76"/>
    <x v="14"/>
    <d v="1899-12-30T10:10:55"/>
    <x v="14"/>
    <x v="75"/>
    <n v="10"/>
    <n v="1"/>
    <n v="15000"/>
    <n v="1500"/>
    <n v="5500"/>
    <n v="55000"/>
  </r>
  <r>
    <n v="77"/>
    <x v="14"/>
    <d v="1899-12-30T14:22:45"/>
    <x v="14"/>
    <x v="76"/>
    <n v="14"/>
    <n v="21"/>
    <n v="21000"/>
    <n v="31500"/>
    <n v="5500"/>
    <n v="77000"/>
  </r>
  <r>
    <n v="78"/>
    <x v="14"/>
    <d v="1899-12-30T17:20:54"/>
    <x v="14"/>
    <x v="77"/>
    <n v="4"/>
    <n v="1"/>
    <n v="6000"/>
    <n v="1500"/>
    <n v="6000"/>
    <n v="24000"/>
  </r>
  <r>
    <n v="79"/>
    <x v="14"/>
    <d v="1899-12-30T20:47:41"/>
    <x v="14"/>
    <x v="78"/>
    <n v="7"/>
    <n v="2"/>
    <n v="10500"/>
    <n v="3000"/>
    <n v="6000"/>
    <n v="42000"/>
  </r>
  <r>
    <n v="80"/>
    <x v="15"/>
    <d v="1899-12-30T03:15:26"/>
    <x v="15"/>
    <x v="79"/>
    <n v="13"/>
    <n v="5"/>
    <n v="19500"/>
    <n v="7500"/>
    <n v="5500"/>
    <n v="71500"/>
  </r>
  <r>
    <n v="81"/>
    <x v="15"/>
    <d v="1899-12-30T07:11:26"/>
    <x v="15"/>
    <x v="80"/>
    <n v="13"/>
    <n v="11"/>
    <n v="19500"/>
    <n v="16500"/>
    <n v="5500"/>
    <n v="71500"/>
  </r>
  <r>
    <n v="82"/>
    <x v="15"/>
    <d v="1899-12-30T11:04:06"/>
    <x v="15"/>
    <x v="81"/>
    <n v="14"/>
    <n v="9"/>
    <n v="21000"/>
    <n v="13500"/>
    <n v="5500"/>
    <n v="77000"/>
  </r>
  <r>
    <n v="83"/>
    <x v="15"/>
    <d v="1899-12-30T13:55:00"/>
    <x v="15"/>
    <x v="82"/>
    <n v="14"/>
    <n v="9"/>
    <n v="21000"/>
    <n v="13500"/>
    <n v="5500"/>
    <n v="77000"/>
  </r>
  <r>
    <n v="84"/>
    <x v="15"/>
    <d v="1899-12-30T16:11:12"/>
    <x v="15"/>
    <x v="83"/>
    <n v="12"/>
    <n v="7"/>
    <n v="18000"/>
    <n v="10500"/>
    <n v="5500"/>
    <n v="66000"/>
  </r>
  <r>
    <n v="85"/>
    <x v="15"/>
    <d v="1899-12-30T19:01:22"/>
    <x v="15"/>
    <x v="84"/>
    <n v="2"/>
    <n v="19"/>
    <n v="3000"/>
    <n v="28500"/>
    <n v="6000"/>
    <n v="12000"/>
  </r>
  <r>
    <n v="86"/>
    <x v="16"/>
    <d v="1899-12-30T06:56:22"/>
    <x v="16"/>
    <x v="85"/>
    <n v="4"/>
    <n v="11"/>
    <n v="6000"/>
    <n v="16500"/>
    <n v="6000"/>
    <n v="24000"/>
  </r>
  <r>
    <n v="87"/>
    <x v="16"/>
    <d v="1899-12-30T11:00:06"/>
    <x v="16"/>
    <x v="86"/>
    <n v="21"/>
    <n v="15"/>
    <n v="31500"/>
    <n v="22500"/>
    <n v="5000"/>
    <n v="105000"/>
  </r>
  <r>
    <n v="88"/>
    <x v="16"/>
    <d v="1899-12-30T13:15:09"/>
    <x v="16"/>
    <x v="87"/>
    <n v="7"/>
    <n v="13"/>
    <n v="10500"/>
    <n v="19500"/>
    <n v="6000"/>
    <n v="42000"/>
  </r>
  <r>
    <n v="89"/>
    <x v="16"/>
    <d v="1899-12-30T15:35:55"/>
    <x v="16"/>
    <x v="88"/>
    <n v="14"/>
    <n v="16"/>
    <n v="21000"/>
    <n v="24000"/>
    <n v="5500"/>
    <n v="77000"/>
  </r>
  <r>
    <n v="90"/>
    <x v="16"/>
    <d v="1899-12-30T19:12:43"/>
    <x v="16"/>
    <x v="89"/>
    <n v="7"/>
    <n v="0"/>
    <n v="10500"/>
    <n v="0"/>
    <n v="6000"/>
    <n v="42000"/>
  </r>
  <r>
    <n v="91"/>
    <x v="17"/>
    <d v="1899-12-30T05:05:06"/>
    <x v="17"/>
    <x v="90"/>
    <n v="17"/>
    <n v="15"/>
    <n v="25500"/>
    <n v="22500"/>
    <n v="5500"/>
    <n v="93500"/>
  </r>
  <r>
    <n v="92"/>
    <x v="17"/>
    <d v="1899-12-30T09:14:16"/>
    <x v="17"/>
    <x v="91"/>
    <n v="5"/>
    <n v="8"/>
    <n v="7500"/>
    <n v="12000"/>
    <n v="6000"/>
    <n v="30000"/>
  </r>
  <r>
    <n v="93"/>
    <x v="17"/>
    <d v="1899-12-30T11:23:24"/>
    <x v="17"/>
    <x v="92"/>
    <n v="14"/>
    <n v="9"/>
    <n v="21000"/>
    <n v="13500"/>
    <n v="5500"/>
    <n v="77000"/>
  </r>
  <r>
    <n v="94"/>
    <x v="17"/>
    <d v="1899-12-30T14:55:20"/>
    <x v="17"/>
    <x v="93"/>
    <n v="11"/>
    <n v="17"/>
    <n v="16500"/>
    <n v="25500"/>
    <n v="5500"/>
    <n v="60500"/>
  </r>
  <r>
    <n v="95"/>
    <x v="17"/>
    <d v="1899-12-30T17:24:15"/>
    <x v="17"/>
    <x v="94"/>
    <n v="7"/>
    <n v="16"/>
    <n v="10500"/>
    <n v="24000"/>
    <n v="6000"/>
    <n v="42000"/>
  </r>
  <r>
    <n v="96"/>
    <x v="18"/>
    <d v="1899-12-30T09:06:04"/>
    <x v="18"/>
    <x v="95"/>
    <n v="5"/>
    <n v="1"/>
    <n v="7500"/>
    <n v="1500"/>
    <n v="6000"/>
    <n v="30000"/>
  </r>
  <r>
    <n v="97"/>
    <x v="18"/>
    <d v="1899-12-30T13:55:17"/>
    <x v="18"/>
    <x v="96"/>
    <n v="14"/>
    <n v="7"/>
    <n v="21000"/>
    <n v="10500"/>
    <n v="5500"/>
    <n v="77000"/>
  </r>
  <r>
    <n v="98"/>
    <x v="18"/>
    <d v="1899-12-30T16:15:07"/>
    <x v="18"/>
    <x v="97"/>
    <n v="12"/>
    <n v="9"/>
    <n v="18000"/>
    <n v="13500"/>
    <n v="5500"/>
    <n v="66000"/>
  </r>
  <r>
    <n v="99"/>
    <x v="18"/>
    <d v="1899-12-30T19:31:36"/>
    <x v="18"/>
    <x v="98"/>
    <n v="11"/>
    <n v="9"/>
    <n v="16500"/>
    <n v="13500"/>
    <n v="5500"/>
    <n v="60500"/>
  </r>
  <r>
    <n v="100"/>
    <x v="18"/>
    <d v="1899-12-30T22:55:59"/>
    <x v="19"/>
    <x v="99"/>
    <n v="11"/>
    <n v="8"/>
    <n v="16500"/>
    <n v="12000"/>
    <n v="5500"/>
    <n v="60500"/>
  </r>
  <r>
    <n v="101"/>
    <x v="19"/>
    <d v="1899-12-30T09:11:34"/>
    <x v="19"/>
    <x v="100"/>
    <n v="12"/>
    <n v="3"/>
    <n v="18000"/>
    <n v="4500"/>
    <n v="5500"/>
    <n v="66000"/>
  </r>
  <r>
    <n v="102"/>
    <x v="19"/>
    <d v="1899-12-30T11:24:12"/>
    <x v="19"/>
    <x v="101"/>
    <n v="7"/>
    <n v="12"/>
    <n v="10500"/>
    <n v="18000"/>
    <n v="6000"/>
    <n v="42000"/>
  </r>
  <r>
    <n v="103"/>
    <x v="19"/>
    <d v="1899-12-30T13:10:22"/>
    <x v="19"/>
    <x v="102"/>
    <n v="9"/>
    <n v="14"/>
    <n v="13500"/>
    <n v="21000"/>
    <n v="6000"/>
    <n v="54000"/>
  </r>
  <r>
    <n v="104"/>
    <x v="19"/>
    <d v="1899-12-30T15:11:02"/>
    <x v="19"/>
    <x v="103"/>
    <n v="8"/>
    <n v="19"/>
    <n v="12000"/>
    <n v="28500"/>
    <n v="6000"/>
    <n v="48000"/>
  </r>
  <r>
    <n v="105"/>
    <x v="19"/>
    <d v="1899-12-30T17:01:22"/>
    <x v="19"/>
    <x v="104"/>
    <n v="23"/>
    <n v="14"/>
    <n v="34500"/>
    <n v="21000"/>
    <n v="5000"/>
    <n v="115000"/>
  </r>
  <r>
    <n v="106"/>
    <x v="19"/>
    <d v="1899-12-30T17:55:09"/>
    <x v="19"/>
    <x v="105"/>
    <n v="19"/>
    <n v="9"/>
    <n v="28500"/>
    <n v="13500"/>
    <n v="5500"/>
    <n v="104500"/>
  </r>
  <r>
    <n v="107"/>
    <x v="19"/>
    <d v="1899-12-30T19:46:47"/>
    <x v="19"/>
    <x v="106"/>
    <n v="0"/>
    <n v="6"/>
    <n v="0"/>
    <n v="9000"/>
    <n v="6000"/>
    <n v="0"/>
  </r>
  <r>
    <n v="108"/>
    <x v="19"/>
    <d v="1899-12-30T23:26:01"/>
    <x v="20"/>
    <x v="107"/>
    <n v="4"/>
    <n v="15"/>
    <n v="6000"/>
    <n v="22500"/>
    <n v="6000"/>
    <n v="24000"/>
  </r>
  <r>
    <n v="109"/>
    <x v="20"/>
    <d v="1899-12-30T07:00:05"/>
    <x v="20"/>
    <x v="108"/>
    <n v="11"/>
    <n v="0"/>
    <n v="16500"/>
    <n v="0"/>
    <n v="5500"/>
    <n v="60500"/>
  </r>
  <r>
    <n v="110"/>
    <x v="20"/>
    <d v="1899-12-30T10:16:33"/>
    <x v="20"/>
    <x v="109"/>
    <n v="9"/>
    <n v="4"/>
    <n v="13500"/>
    <n v="6000"/>
    <n v="6000"/>
    <n v="54000"/>
  </r>
  <r>
    <n v="111"/>
    <x v="20"/>
    <d v="1899-12-30T14:55:19"/>
    <x v="20"/>
    <x v="110"/>
    <n v="9"/>
    <n v="28"/>
    <n v="13500"/>
    <n v="42000"/>
    <n v="6000"/>
    <n v="54000"/>
  </r>
  <r>
    <n v="112"/>
    <x v="20"/>
    <d v="1899-12-30T17:04:22"/>
    <x v="20"/>
    <x v="111"/>
    <n v="0"/>
    <n v="10"/>
    <n v="0"/>
    <n v="15000"/>
    <n v="6000"/>
    <n v="0"/>
  </r>
  <r>
    <n v="113"/>
    <x v="20"/>
    <d v="1899-12-30T19:59:06"/>
    <x v="20"/>
    <x v="112"/>
    <n v="12"/>
    <n v="6"/>
    <n v="18000"/>
    <n v="9000"/>
    <n v="5500"/>
    <n v="66000"/>
  </r>
  <r>
    <n v="114"/>
    <x v="21"/>
    <d v="1899-12-30T07:09:33"/>
    <x v="21"/>
    <x v="113"/>
    <n v="11"/>
    <n v="5"/>
    <n v="16500"/>
    <n v="7500"/>
    <n v="5500"/>
    <n v="60500"/>
  </r>
  <r>
    <n v="115"/>
    <x v="21"/>
    <d v="1899-12-30T09:17:33"/>
    <x v="21"/>
    <x v="114"/>
    <n v="13"/>
    <n v="9"/>
    <n v="19500"/>
    <n v="13500"/>
    <n v="5500"/>
    <n v="71500"/>
  </r>
  <r>
    <n v="116"/>
    <x v="21"/>
    <d v="1899-12-30T14:33:24"/>
    <x v="21"/>
    <x v="115"/>
    <n v="14"/>
    <n v="11"/>
    <n v="21000"/>
    <n v="16500"/>
    <n v="5500"/>
    <n v="77000"/>
  </r>
  <r>
    <n v="117"/>
    <x v="21"/>
    <d v="1899-12-30T15:30:05"/>
    <x v="21"/>
    <x v="116"/>
    <n v="2"/>
    <n v="0"/>
    <n v="3000"/>
    <n v="0"/>
    <n v="6000"/>
    <n v="12000"/>
  </r>
  <r>
    <n v="118"/>
    <x v="21"/>
    <d v="1899-12-30T18:20:15"/>
    <x v="21"/>
    <x v="117"/>
    <n v="6"/>
    <n v="0"/>
    <n v="9000"/>
    <n v="0"/>
    <n v="6000"/>
    <n v="36000"/>
  </r>
  <r>
    <n v="119"/>
    <x v="21"/>
    <d v="1899-12-30T23:36:08"/>
    <x v="22"/>
    <x v="118"/>
    <n v="4"/>
    <n v="11"/>
    <n v="6000"/>
    <n v="16500"/>
    <n v="6000"/>
    <n v="24000"/>
  </r>
  <r>
    <n v="120"/>
    <x v="22"/>
    <d v="1899-12-30T07:08:04"/>
    <x v="22"/>
    <x v="119"/>
    <n v="19"/>
    <n v="3"/>
    <n v="28500"/>
    <n v="4500"/>
    <n v="5500"/>
    <n v="104500"/>
  </r>
  <r>
    <n v="121"/>
    <x v="22"/>
    <d v="1899-12-30T10:25:36"/>
    <x v="22"/>
    <x v="120"/>
    <n v="3"/>
    <n v="21"/>
    <n v="4500"/>
    <n v="31500"/>
    <n v="6000"/>
    <n v="18000"/>
  </r>
  <r>
    <n v="122"/>
    <x v="22"/>
    <d v="1899-12-30T13:05:04"/>
    <x v="22"/>
    <x v="121"/>
    <n v="19"/>
    <n v="22"/>
    <n v="28500"/>
    <n v="33000"/>
    <n v="5500"/>
    <n v="104500"/>
  </r>
  <r>
    <n v="123"/>
    <x v="22"/>
    <d v="1899-12-30T15:11:06"/>
    <x v="22"/>
    <x v="122"/>
    <n v="13"/>
    <n v="14"/>
    <n v="19500"/>
    <n v="21000"/>
    <n v="5500"/>
    <n v="71500"/>
  </r>
  <r>
    <n v="124"/>
    <x v="22"/>
    <d v="1899-12-30T18:56:45"/>
    <x v="22"/>
    <x v="123"/>
    <n v="19"/>
    <n v="25"/>
    <n v="28500"/>
    <n v="37500"/>
    <n v="5500"/>
    <n v="104500"/>
  </r>
  <r>
    <n v="125"/>
    <x v="23"/>
    <d v="1899-12-30T04:11:06"/>
    <x v="23"/>
    <x v="124"/>
    <n v="19"/>
    <n v="11"/>
    <n v="28500"/>
    <n v="16500"/>
    <n v="5500"/>
    <n v="104500"/>
  </r>
  <r>
    <n v="126"/>
    <x v="23"/>
    <d v="1899-12-30T10:56:55"/>
    <x v="23"/>
    <x v="125"/>
    <n v="13"/>
    <n v="4"/>
    <n v="19500"/>
    <n v="6000"/>
    <n v="5500"/>
    <n v="71500"/>
  </r>
  <r>
    <n v="127"/>
    <x v="23"/>
    <d v="1899-12-30T17:26:03"/>
    <x v="23"/>
    <x v="126"/>
    <n v="13"/>
    <n v="9"/>
    <n v="19500"/>
    <n v="13500"/>
    <n v="5500"/>
    <n v="71500"/>
  </r>
  <r>
    <n v="128"/>
    <x v="23"/>
    <d v="1899-12-30T19:40:23"/>
    <x v="23"/>
    <x v="127"/>
    <n v="10"/>
    <n v="12"/>
    <n v="15000"/>
    <n v="18000"/>
    <n v="5500"/>
    <n v="55000"/>
  </r>
  <r>
    <n v="129"/>
    <x v="24"/>
    <d v="1899-12-30T07:04:25"/>
    <x v="24"/>
    <x v="128"/>
    <n v="9"/>
    <n v="11"/>
    <n v="13500"/>
    <n v="16500"/>
    <n v="6000"/>
    <n v="54000"/>
  </r>
  <r>
    <n v="130"/>
    <x v="24"/>
    <d v="1899-12-30T10:11:21"/>
    <x v="24"/>
    <x v="129"/>
    <n v="14"/>
    <n v="20"/>
    <n v="21000"/>
    <n v="30000"/>
    <n v="5500"/>
    <n v="77000"/>
  </r>
  <r>
    <n v="131"/>
    <x v="24"/>
    <d v="1899-12-30T13:04:26"/>
    <x v="24"/>
    <x v="130"/>
    <n v="1"/>
    <n v="3"/>
    <n v="1500"/>
    <n v="4500"/>
    <n v="6000"/>
    <n v="6000"/>
  </r>
  <r>
    <n v="132"/>
    <x v="24"/>
    <d v="1899-12-30T15:08:09"/>
    <x v="24"/>
    <x v="131"/>
    <n v="5"/>
    <n v="6"/>
    <n v="7500"/>
    <n v="9000"/>
    <n v="6000"/>
    <n v="30000"/>
  </r>
  <r>
    <n v="133"/>
    <x v="24"/>
    <d v="1899-12-30T17:04:26"/>
    <x v="24"/>
    <x v="132"/>
    <n v="12"/>
    <n v="6"/>
    <n v="18000"/>
    <n v="9000"/>
    <n v="5500"/>
    <n v="66000"/>
  </r>
  <r>
    <n v="134"/>
    <x v="25"/>
    <d v="1899-12-30T06:26:25"/>
    <x v="25"/>
    <x v="133"/>
    <n v="13"/>
    <n v="24"/>
    <n v="19500"/>
    <n v="36000"/>
    <n v="5500"/>
    <n v="71500"/>
  </r>
  <r>
    <n v="135"/>
    <x v="25"/>
    <d v="1899-12-30T09:11:05"/>
    <x v="25"/>
    <x v="134"/>
    <n v="9"/>
    <n v="2"/>
    <n v="13500"/>
    <n v="3000"/>
    <n v="6000"/>
    <n v="54000"/>
  </r>
  <r>
    <n v="136"/>
    <x v="25"/>
    <d v="1899-12-30T10:55:04"/>
    <x v="25"/>
    <x v="135"/>
    <n v="11"/>
    <n v="6"/>
    <n v="16500"/>
    <n v="9000"/>
    <n v="5500"/>
    <n v="60500"/>
  </r>
  <r>
    <n v="137"/>
    <x v="25"/>
    <d v="1899-12-30T13:04:05"/>
    <x v="25"/>
    <x v="136"/>
    <n v="11"/>
    <n v="9"/>
    <n v="16500"/>
    <n v="13500"/>
    <n v="5500"/>
    <n v="60500"/>
  </r>
  <r>
    <n v="138"/>
    <x v="25"/>
    <d v="1899-12-30T16:08:45"/>
    <x v="25"/>
    <x v="137"/>
    <n v="13"/>
    <n v="24"/>
    <n v="19500"/>
    <n v="36000"/>
    <n v="5500"/>
    <n v="71500"/>
  </r>
  <r>
    <n v="139"/>
    <x v="25"/>
    <d v="1899-12-30T19:04:04"/>
    <x v="25"/>
    <x v="138"/>
    <n v="15"/>
    <n v="6"/>
    <n v="22500"/>
    <n v="9000"/>
    <n v="5500"/>
    <n v="82500"/>
  </r>
  <r>
    <n v="140"/>
    <x v="26"/>
    <d v="1899-12-30T06:04:05"/>
    <x v="26"/>
    <x v="139"/>
    <n v="15"/>
    <n v="9"/>
    <n v="22500"/>
    <n v="13500"/>
    <n v="5500"/>
    <n v="82500"/>
  </r>
  <r>
    <n v="141"/>
    <x v="26"/>
    <d v="1899-12-30T09:10:01"/>
    <x v="26"/>
    <x v="140"/>
    <n v="10"/>
    <n v="19"/>
    <n v="15000"/>
    <n v="28500"/>
    <n v="5500"/>
    <n v="55000"/>
  </r>
  <r>
    <n v="142"/>
    <x v="26"/>
    <d v="1899-12-30T13:05:06"/>
    <x v="26"/>
    <x v="141"/>
    <n v="1"/>
    <n v="0"/>
    <n v="1500"/>
    <n v="0"/>
    <n v="6000"/>
    <n v="6000"/>
  </r>
  <r>
    <n v="143"/>
    <x v="26"/>
    <d v="1899-12-30T17:04:06"/>
    <x v="26"/>
    <x v="142"/>
    <n v="3"/>
    <n v="0"/>
    <n v="4500"/>
    <n v="0"/>
    <n v="6000"/>
    <n v="18000"/>
  </r>
  <r>
    <n v="144"/>
    <x v="27"/>
    <d v="1899-12-30T10:04:06"/>
    <x v="27"/>
    <x v="143"/>
    <n v="9"/>
    <n v="14"/>
    <n v="13500"/>
    <n v="21000"/>
    <n v="6000"/>
    <n v="54000"/>
  </r>
  <r>
    <n v="145"/>
    <x v="27"/>
    <d v="1899-12-30T12:59:04"/>
    <x v="27"/>
    <x v="144"/>
    <n v="11"/>
    <n v="13"/>
    <n v="16500"/>
    <n v="19500"/>
    <n v="5500"/>
    <n v="60500"/>
  </r>
  <r>
    <n v="146"/>
    <x v="27"/>
    <d v="1899-12-30T17:06:04"/>
    <x v="27"/>
    <x v="145"/>
    <n v="12"/>
    <n v="9"/>
    <n v="18000"/>
    <n v="13500"/>
    <n v="5500"/>
    <n v="66000"/>
  </r>
  <r>
    <n v="147"/>
    <x v="27"/>
    <d v="1899-12-30T19:00:00"/>
    <x v="27"/>
    <x v="146"/>
    <n v="14"/>
    <n v="9"/>
    <n v="21000"/>
    <n v="13500"/>
    <n v="5500"/>
    <n v="77000"/>
  </r>
  <r>
    <n v="148"/>
    <x v="28"/>
    <d v="1899-12-30T07:11:03"/>
    <x v="28"/>
    <x v="147"/>
    <n v="12"/>
    <n v="16"/>
    <n v="18000"/>
    <n v="24000"/>
    <n v="5500"/>
    <n v="66000"/>
  </r>
  <r>
    <n v="149"/>
    <x v="28"/>
    <d v="1899-12-30T10:01:04"/>
    <x v="28"/>
    <x v="148"/>
    <n v="9"/>
    <n v="21"/>
    <n v="13500"/>
    <n v="31500"/>
    <n v="6000"/>
    <n v="54000"/>
  </r>
  <r>
    <n v="150"/>
    <x v="28"/>
    <d v="1899-12-30T13:21:10"/>
    <x v="28"/>
    <x v="149"/>
    <n v="15"/>
    <n v="9"/>
    <n v="22500"/>
    <n v="13500"/>
    <n v="5500"/>
    <n v="82500"/>
  </r>
  <r>
    <n v="151"/>
    <x v="28"/>
    <d v="1899-12-30T16:09:12"/>
    <x v="28"/>
    <x v="150"/>
    <n v="14"/>
    <n v="8"/>
    <n v="21000"/>
    <n v="12000"/>
    <n v="5500"/>
    <n v="77000"/>
  </r>
  <r>
    <n v="152"/>
    <x v="28"/>
    <d v="1899-12-30T19:11:01"/>
    <x v="28"/>
    <x v="151"/>
    <n v="16"/>
    <n v="21"/>
    <n v="24000"/>
    <n v="31500"/>
    <n v="5500"/>
    <n v="88000"/>
  </r>
  <r>
    <n v="153"/>
    <x v="28"/>
    <d v="1899-12-30T23:04:04"/>
    <x v="29"/>
    <x v="152"/>
    <n v="14"/>
    <n v="9"/>
    <n v="21000"/>
    <n v="13500"/>
    <n v="5500"/>
    <n v="77000"/>
  </r>
  <r>
    <n v="154"/>
    <x v="29"/>
    <d v="1899-12-30T07:30:00"/>
    <x v="29"/>
    <x v="153"/>
    <n v="17"/>
    <n v="3"/>
    <n v="25500"/>
    <n v="4500"/>
    <n v="5500"/>
    <n v="93500"/>
  </r>
  <r>
    <n v="155"/>
    <x v="29"/>
    <d v="1899-12-30T10:36:54"/>
    <x v="29"/>
    <x v="129"/>
    <n v="0"/>
    <n v="9"/>
    <n v="0"/>
    <n v="13500"/>
    <n v="6000"/>
    <n v="0"/>
  </r>
  <r>
    <n v="156"/>
    <x v="29"/>
    <d v="1899-12-30T14:10:15"/>
    <x v="29"/>
    <x v="154"/>
    <n v="14"/>
    <n v="8"/>
    <n v="21000"/>
    <n v="12000"/>
    <n v="5500"/>
    <n v="77000"/>
  </r>
  <r>
    <n v="157"/>
    <x v="29"/>
    <d v="1899-12-30T17:08:33"/>
    <x v="29"/>
    <x v="155"/>
    <n v="6"/>
    <n v="39"/>
    <n v="9000"/>
    <n v="58500"/>
    <n v="6000"/>
    <n v="3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rowGrandTotals="0" colGrandTotals="0" itemPrintTitles="1" createdVersion="5" indent="0" outline="1" outlineData="1" multipleFieldFilters="0" chartFormat="2">
  <location ref="A3:B34" firstHeaderRow="1" firstDataRow="1" firstDataCol="1"/>
  <pivotFields count="10">
    <pivotField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159">
        <item x="118"/>
        <item x="104"/>
        <item x="93"/>
        <item x="86"/>
        <item x="107"/>
        <item x="115"/>
        <item x="71"/>
        <item x="130"/>
        <item x="91"/>
        <item x="51"/>
        <item x="76"/>
        <item x="55"/>
        <item x="82"/>
        <item x="105"/>
        <item x="98"/>
        <item x="46"/>
        <item x="40"/>
        <item x="152"/>
        <item x="131"/>
        <item x="81"/>
        <item x="155"/>
        <item x="78"/>
        <item x="134"/>
        <item x="135"/>
        <item x="43"/>
        <item x="23"/>
        <item x="145"/>
        <item x="103"/>
        <item x="140"/>
        <item x="121"/>
        <item x="136"/>
        <item x="102"/>
        <item x="99"/>
        <item x="132"/>
        <item x="85"/>
        <item x="54"/>
        <item x="96"/>
        <item x="72"/>
        <item x="113"/>
        <item x="29"/>
        <item x="110"/>
        <item x="151"/>
        <item x="83"/>
        <item x="111"/>
        <item x="15"/>
        <item x="0"/>
        <item x="17"/>
        <item x="77"/>
        <item x="116"/>
        <item x="50"/>
        <item x="56"/>
        <item x="97"/>
        <item x="101"/>
        <item x="90"/>
        <item x="24"/>
        <item x="74"/>
        <item x="94"/>
        <item x="149"/>
        <item x="32"/>
        <item x="128"/>
        <item x="126"/>
        <item x="154"/>
        <item x="61"/>
        <item x="150"/>
        <item x="138"/>
        <item x="153"/>
        <item x="133"/>
        <item x="48"/>
        <item x="16"/>
        <item x="12"/>
        <item x="41"/>
        <item x="127"/>
        <item x="89"/>
        <item x="70"/>
        <item x="42"/>
        <item x="58"/>
        <item x="28"/>
        <item x="88"/>
        <item x="87"/>
        <item x="30"/>
        <item x="95"/>
        <item x="64"/>
        <item x="2"/>
        <item x="63"/>
        <item x="18"/>
        <item x="37"/>
        <item x="84"/>
        <item x="60"/>
        <item x="20"/>
        <item x="137"/>
        <item x="114"/>
        <item x="147"/>
        <item x="156"/>
        <item x="33"/>
        <item x="68"/>
        <item x="129"/>
        <item x="120"/>
        <item x="31"/>
        <item x="143"/>
        <item x="5"/>
        <item x="80"/>
        <item x="139"/>
        <item x="66"/>
        <item x="65"/>
        <item x="69"/>
        <item x="21"/>
        <item x="142"/>
        <item x="14"/>
        <item x="67"/>
        <item x="148"/>
        <item x="141"/>
        <item x="10"/>
        <item x="117"/>
        <item x="146"/>
        <item x="22"/>
        <item x="59"/>
        <item x="44"/>
        <item x="92"/>
        <item x="34"/>
        <item x="45"/>
        <item x="144"/>
        <item x="57"/>
        <item x="8"/>
        <item x="6"/>
        <item x="47"/>
        <item x="39"/>
        <item x="49"/>
        <item x="26"/>
        <item x="106"/>
        <item x="4"/>
        <item x="7"/>
        <item x="35"/>
        <item x="123"/>
        <item x="108"/>
        <item x="112"/>
        <item x="38"/>
        <item x="75"/>
        <item x="100"/>
        <item x="122"/>
        <item x="79"/>
        <item x="13"/>
        <item x="52"/>
        <item x="25"/>
        <item x="36"/>
        <item x="124"/>
        <item x="73"/>
        <item x="125"/>
        <item x="1"/>
        <item x="11"/>
        <item x="119"/>
        <item x="27"/>
        <item x="3"/>
        <item x="109"/>
        <item x="19"/>
        <item x="53"/>
        <item x="62"/>
        <item x="9"/>
        <item x="157"/>
        <item t="default"/>
      </items>
    </pivotField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Items count="1">
    <i/>
  </colItems>
  <dataFields count="1">
    <dataField name="Suma z W powietrzu" fld="9" baseField="1" baseItem="0" numFmtId="2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3" cacheId="1" applyNumberFormats="0" applyBorderFormats="0" applyFontFormats="0" applyPatternFormats="0" applyAlignmentFormats="0" applyWidthHeightFormats="1" dataCaption="Wartości" updatedVersion="5" minRefreshableVersion="3" useAutoFormatting="1" rowGrandTotals="0" colGrandTotals="0" itemPrintTitles="1" createdVersion="5" indent="0" outline="1" outlineData="1" multipleFieldFilters="0">
  <location ref="Q8:R38" firstHeaderRow="1" firstDataRow="1" firstDataCol="1"/>
  <pivotFields count="11">
    <pivotField showAll="0"/>
    <pivotField numFmtId="14" showAll="0"/>
    <pivotField numFmtId="21" showAll="0"/>
    <pivotField axis="axisRow" numFmtId="14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>
      <items count="157">
        <item x="36"/>
        <item x="48"/>
        <item x="25"/>
        <item x="52"/>
        <item x="152"/>
        <item x="118"/>
        <item x="99"/>
        <item x="107"/>
        <item x="73"/>
        <item x="58"/>
        <item x="79"/>
        <item x="14"/>
        <item x="67"/>
        <item x="90"/>
        <item x="4"/>
        <item x="26"/>
        <item x="124"/>
        <item x="47"/>
        <item x="9"/>
        <item x="42"/>
        <item x="133"/>
        <item x="139"/>
        <item x="153"/>
        <item x="85"/>
        <item x="108"/>
        <item x="74"/>
        <item x="113"/>
        <item x="15"/>
        <item x="128"/>
        <item x="147"/>
        <item x="20"/>
        <item x="80"/>
        <item x="62"/>
        <item x="53"/>
        <item x="0"/>
        <item x="119"/>
        <item x="37"/>
        <item x="31"/>
        <item x="91"/>
        <item x="68"/>
        <item x="16"/>
        <item x="134"/>
        <item x="140"/>
        <item x="5"/>
        <item x="59"/>
        <item x="100"/>
        <item x="95"/>
        <item x="43"/>
        <item x="10"/>
        <item x="114"/>
        <item x="86"/>
        <item x="143"/>
        <item x="135"/>
        <item x="81"/>
        <item x="148"/>
        <item x="129"/>
        <item x="54"/>
        <item x="120"/>
        <item x="21"/>
        <item x="32"/>
        <item x="38"/>
        <item x="27"/>
        <item x="101"/>
        <item x="75"/>
        <item x="63"/>
        <item x="17"/>
        <item x="1"/>
        <item x="92"/>
        <item x="6"/>
        <item x="130"/>
        <item x="69"/>
        <item x="109"/>
        <item x="136"/>
        <item x="121"/>
        <item x="125"/>
        <item x="44"/>
        <item x="102"/>
        <item x="49"/>
        <item x="60"/>
        <item x="55"/>
        <item x="149"/>
        <item x="82"/>
        <item x="87"/>
        <item x="64"/>
        <item x="96"/>
        <item x="28"/>
        <item x="144"/>
        <item x="141"/>
        <item x="154"/>
        <item x="115"/>
        <item x="76"/>
        <item x="11"/>
        <item x="93"/>
        <item x="22"/>
        <item x="33"/>
        <item x="110"/>
        <item x="131"/>
        <item x="103"/>
        <item x="39"/>
        <item x="116"/>
        <item x="50"/>
        <item x="70"/>
        <item x="2"/>
        <item x="88"/>
        <item x="56"/>
        <item x="83"/>
        <item x="104"/>
        <item x="7"/>
        <item x="97"/>
        <item x="150"/>
        <item x="23"/>
        <item x="137"/>
        <item x="122"/>
        <item x="65"/>
        <item x="145"/>
        <item x="132"/>
        <item x="111"/>
        <item x="29"/>
        <item x="12"/>
        <item x="45"/>
        <item x="40"/>
        <item x="18"/>
        <item x="77"/>
        <item x="94"/>
        <item x="105"/>
        <item x="126"/>
        <item x="155"/>
        <item x="34"/>
        <item x="142"/>
        <item x="61"/>
        <item x="71"/>
        <item x="51"/>
        <item x="24"/>
        <item x="117"/>
        <item x="151"/>
        <item x="98"/>
        <item x="138"/>
        <item x="89"/>
        <item x="84"/>
        <item x="146"/>
        <item x="57"/>
        <item x="127"/>
        <item x="123"/>
        <item x="46"/>
        <item x="30"/>
        <item x="8"/>
        <item x="41"/>
        <item x="78"/>
        <item x="3"/>
        <item x="106"/>
        <item x="72"/>
        <item x="66"/>
        <item x="13"/>
        <item x="112"/>
        <item x="35"/>
        <item x="19"/>
        <item t="default"/>
      </items>
    </pivotField>
    <pivotField showAll="0"/>
    <pivotField showAll="0"/>
    <pivotField numFmtId="164" showAll="0"/>
    <pivotField dataField="1" numFmtId="164" showAll="0"/>
    <pivotField numFmtId="164" showAll="0"/>
    <pivotField numFmtId="164"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Items count="1">
    <i/>
  </colItems>
  <dataFields count="1">
    <dataField name="Suma z Opłata za wyładunek" fld="8" baseField="4" baseItem="0" numFmtId="165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1" dataCaption="Wartości" updatedVersion="5" minRefreshableVersion="3" useAutoFormatting="1" rowGrandTotals="0" colGrandTotals="0" itemPrintTitles="1" createdVersion="5" indent="0" outline="1" outlineData="1" multipleFieldFilters="0">
  <location ref="N8:P38" firstHeaderRow="0" firstDataRow="1" firstDataCol="1"/>
  <pivotFields count="11">
    <pivotField showAll="0"/>
    <pivotField axis="axisRow" numFmtId="14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21" showAll="0"/>
    <pivotField numFmtId="14" showAll="0"/>
    <pivotField showAll="0"/>
    <pivotField showAll="0"/>
    <pivotField showAll="0"/>
    <pivotField dataField="1" numFmtId="164" showAll="0"/>
    <pivotField numFmtId="164" showAll="0"/>
    <pivotField numFmtId="164" showAll="0"/>
    <pivotField dataField="1" numFmtId="164" showAll="0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1">
    <field x="-2"/>
  </colFields>
  <colItems count="2">
    <i>
      <x/>
    </i>
    <i i="1">
      <x v="1"/>
    </i>
  </colItems>
  <dataFields count="2">
    <dataField name="Suma z Opłata za załadunek" fld="7" baseField="1" baseItem="8" numFmtId="165"/>
    <dataField name="Suma z Opłata za przewóz" fld="10" baseField="1" baseItem="8" numFmtId="165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loty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topLeftCell="C67" workbookViewId="0">
      <selection activeCell="N11" sqref="N11"/>
    </sheetView>
  </sheetViews>
  <sheetFormatPr defaultRowHeight="15" x14ac:dyDescent="0.25"/>
  <cols>
    <col min="1" max="1" width="4" bestFit="1" customWidth="1"/>
    <col min="2" max="2" width="11.42578125" bestFit="1" customWidth="1"/>
    <col min="3" max="3" width="14.5703125" bestFit="1" customWidth="1"/>
    <col min="4" max="4" width="12.5703125" bestFit="1" customWidth="1"/>
    <col min="5" max="5" width="15.7109375" bestFit="1" customWidth="1"/>
    <col min="6" max="6" width="15.5703125" bestFit="1" customWidth="1"/>
    <col min="7" max="7" width="16.28515625" bestFit="1" customWidth="1"/>
    <col min="10" max="10" width="12.28515625" bestFit="1" customWidth="1"/>
    <col min="11" max="11" width="16.85546875" bestFit="1" customWidth="1"/>
    <col min="15" max="15" width="10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15</v>
      </c>
      <c r="N1" s="3" t="s">
        <v>8</v>
      </c>
      <c r="O1">
        <v>10</v>
      </c>
      <c r="P1">
        <f>H159</f>
        <v>259.64999999999998</v>
      </c>
    </row>
    <row r="2" spans="1:16" x14ac:dyDescent="0.25">
      <c r="A2">
        <v>1</v>
      </c>
      <c r="B2" s="1">
        <v>44440</v>
      </c>
      <c r="C2" s="2">
        <v>0.33333333333333331</v>
      </c>
      <c r="D2" s="1">
        <v>44440</v>
      </c>
      <c r="E2" s="2">
        <v>0.38513888888888892</v>
      </c>
      <c r="F2">
        <v>12</v>
      </c>
      <c r="G2">
        <v>0</v>
      </c>
      <c r="H2">
        <f>ROUND(IF(D2&gt;B2,(1+E2-C2)*24*60,(E2-C2)*24*60),2)</f>
        <v>74.599999999999994</v>
      </c>
      <c r="I2">
        <f>F2</f>
        <v>12</v>
      </c>
      <c r="J2">
        <f>ROUND(IF(D2&gt;B2,(1-C2)*60*24,(E2-C2)*60*24),2)</f>
        <v>74.599999999999994</v>
      </c>
      <c r="K2" s="4">
        <f>J2/60</f>
        <v>1.2433333333333332</v>
      </c>
      <c r="N2" s="3" t="s">
        <v>9</v>
      </c>
      <c r="O2">
        <f>COUNTIF(I2:I158,"&gt;40")</f>
        <v>3</v>
      </c>
    </row>
    <row r="3" spans="1:16" x14ac:dyDescent="0.25">
      <c r="A3">
        <v>2</v>
      </c>
      <c r="B3" s="1">
        <v>44440</v>
      </c>
      <c r="C3" s="2">
        <v>0.42430555555555555</v>
      </c>
      <c r="D3" s="1">
        <v>44440</v>
      </c>
      <c r="E3" s="2">
        <v>0.55934027777777773</v>
      </c>
      <c r="F3">
        <v>11</v>
      </c>
      <c r="G3">
        <v>16</v>
      </c>
      <c r="H3">
        <f t="shared" ref="H3:H66" si="0">ROUND(IF(D3&gt;B3,(1+E3-C3)*24*60,(E3-C3)*24*60),2)</f>
        <v>194.45</v>
      </c>
      <c r="I3">
        <f>I2-G2+F3</f>
        <v>23</v>
      </c>
      <c r="J3">
        <f>ROUND(IF(D3&gt;B3,(1-C3)*60*24,(E3-C3)*60*24)+IF(D2&gt;B2,E2*24*60,0),2)</f>
        <v>194.45</v>
      </c>
      <c r="K3" s="4">
        <f>J3/60+K2</f>
        <v>4.4841666666666669</v>
      </c>
      <c r="N3" s="3" t="s">
        <v>16</v>
      </c>
      <c r="O3" s="1">
        <f>B113</f>
        <v>44460</v>
      </c>
    </row>
    <row r="4" spans="1:16" x14ac:dyDescent="0.25">
      <c r="A4">
        <v>3</v>
      </c>
      <c r="B4" s="1">
        <v>44440</v>
      </c>
      <c r="C4" s="2">
        <v>0.64613425925925927</v>
      </c>
      <c r="D4" s="1">
        <v>44440</v>
      </c>
      <c r="E4" s="2">
        <v>0.71621527777777771</v>
      </c>
      <c r="F4">
        <v>9</v>
      </c>
      <c r="G4">
        <v>0</v>
      </c>
      <c r="H4">
        <f t="shared" si="0"/>
        <v>100.92</v>
      </c>
      <c r="I4">
        <f t="shared" ref="I4:I67" si="1">I3-G3+F4</f>
        <v>16</v>
      </c>
      <c r="J4">
        <f t="shared" ref="J4:J67" si="2">IF(D4&gt;B4,(1-C4)*60*24,(E4-C4)*60*24)+IF(D3&gt;B3,E3*24*60,0)</f>
        <v>100.91666666666657</v>
      </c>
      <c r="K4" s="4">
        <f t="shared" ref="K4:K67" si="3">J4/60+K3</f>
        <v>6.1661111111111095</v>
      </c>
    </row>
    <row r="5" spans="1:16" x14ac:dyDescent="0.25">
      <c r="A5">
        <v>4</v>
      </c>
      <c r="B5" s="1">
        <v>44440</v>
      </c>
      <c r="C5" s="2">
        <v>0.76347222222222222</v>
      </c>
      <c r="D5" s="1">
        <v>44440</v>
      </c>
      <c r="E5" s="2">
        <v>0.91402777777777777</v>
      </c>
      <c r="F5">
        <v>14</v>
      </c>
      <c r="G5">
        <v>11</v>
      </c>
      <c r="H5">
        <f t="shared" si="0"/>
        <v>216.8</v>
      </c>
      <c r="I5">
        <f t="shared" si="1"/>
        <v>30</v>
      </c>
      <c r="J5">
        <f t="shared" si="2"/>
        <v>216.8</v>
      </c>
      <c r="K5" s="4">
        <f t="shared" si="3"/>
        <v>9.7794444444444437</v>
      </c>
    </row>
    <row r="6" spans="1:16" x14ac:dyDescent="0.25">
      <c r="A6">
        <v>5</v>
      </c>
      <c r="B6" s="1">
        <v>44441</v>
      </c>
      <c r="C6" s="2">
        <v>0.17721064814814813</v>
      </c>
      <c r="D6" s="1">
        <v>44441</v>
      </c>
      <c r="E6" s="2">
        <v>0.27315972222222223</v>
      </c>
      <c r="F6">
        <v>21</v>
      </c>
      <c r="G6">
        <v>15</v>
      </c>
      <c r="H6">
        <f t="shared" si="0"/>
        <v>138.16999999999999</v>
      </c>
      <c r="I6">
        <f t="shared" si="1"/>
        <v>40</v>
      </c>
      <c r="J6">
        <f t="shared" si="2"/>
        <v>138.16666666666671</v>
      </c>
      <c r="K6" s="4">
        <f t="shared" si="3"/>
        <v>12.082222222222223</v>
      </c>
    </row>
    <row r="7" spans="1:16" x14ac:dyDescent="0.25">
      <c r="A7">
        <v>6</v>
      </c>
      <c r="B7" s="1">
        <v>44441</v>
      </c>
      <c r="C7" s="2">
        <v>0.34736111111111106</v>
      </c>
      <c r="D7" s="1">
        <v>44441</v>
      </c>
      <c r="E7" s="2">
        <v>0.42460648148148145</v>
      </c>
      <c r="F7">
        <v>11</v>
      </c>
      <c r="G7">
        <v>24</v>
      </c>
      <c r="H7">
        <f t="shared" si="0"/>
        <v>111.23</v>
      </c>
      <c r="I7">
        <f t="shared" si="1"/>
        <v>36</v>
      </c>
      <c r="J7">
        <f t="shared" si="2"/>
        <v>111.23333333333335</v>
      </c>
      <c r="K7" s="4">
        <f t="shared" si="3"/>
        <v>13.936111111111112</v>
      </c>
    </row>
    <row r="8" spans="1:16" x14ac:dyDescent="0.25">
      <c r="A8">
        <v>7</v>
      </c>
      <c r="B8" s="1">
        <v>44441</v>
      </c>
      <c r="C8" s="2">
        <v>0.48079861111111111</v>
      </c>
      <c r="D8" s="1">
        <v>44441</v>
      </c>
      <c r="E8" s="2">
        <v>0.57214120370370369</v>
      </c>
      <c r="F8">
        <v>19</v>
      </c>
      <c r="G8">
        <v>10</v>
      </c>
      <c r="H8">
        <f t="shared" si="0"/>
        <v>131.53</v>
      </c>
      <c r="I8">
        <f t="shared" si="1"/>
        <v>31</v>
      </c>
      <c r="J8">
        <f t="shared" si="2"/>
        <v>131.53333333333333</v>
      </c>
      <c r="K8" s="4">
        <f t="shared" si="3"/>
        <v>16.128333333333334</v>
      </c>
    </row>
    <row r="9" spans="1:16" x14ac:dyDescent="0.25">
      <c r="A9">
        <v>8</v>
      </c>
      <c r="B9" s="1">
        <v>44441</v>
      </c>
      <c r="C9" s="2">
        <v>0.63290509259259264</v>
      </c>
      <c r="D9" s="1">
        <v>44441</v>
      </c>
      <c r="E9" s="2">
        <v>0.72944444444444445</v>
      </c>
      <c r="F9">
        <v>9</v>
      </c>
      <c r="G9">
        <v>11</v>
      </c>
      <c r="H9">
        <f t="shared" si="0"/>
        <v>139.02000000000001</v>
      </c>
      <c r="I9">
        <f t="shared" si="1"/>
        <v>30</v>
      </c>
      <c r="J9">
        <f t="shared" si="2"/>
        <v>139.01666666666659</v>
      </c>
      <c r="K9" s="4">
        <f t="shared" si="3"/>
        <v>18.445277777777775</v>
      </c>
    </row>
    <row r="10" spans="1:16" x14ac:dyDescent="0.25">
      <c r="A10">
        <v>9</v>
      </c>
      <c r="B10" s="1">
        <v>44441</v>
      </c>
      <c r="C10" s="2">
        <v>0.80592592592592593</v>
      </c>
      <c r="D10" s="1">
        <v>44441</v>
      </c>
      <c r="E10" s="2">
        <v>0.89690972222222232</v>
      </c>
      <c r="F10">
        <v>12</v>
      </c>
      <c r="G10">
        <v>15</v>
      </c>
      <c r="H10">
        <f t="shared" si="0"/>
        <v>131.02000000000001</v>
      </c>
      <c r="I10">
        <f t="shared" si="1"/>
        <v>31</v>
      </c>
      <c r="J10">
        <f t="shared" si="2"/>
        <v>131.01666666666677</v>
      </c>
      <c r="K10" s="4">
        <f t="shared" si="3"/>
        <v>20.628888888888888</v>
      </c>
    </row>
    <row r="11" spans="1:16" x14ac:dyDescent="0.25">
      <c r="A11">
        <v>10</v>
      </c>
      <c r="B11" s="1">
        <v>44442</v>
      </c>
      <c r="C11" s="2">
        <v>0.13548611111111111</v>
      </c>
      <c r="D11" s="1">
        <v>44442</v>
      </c>
      <c r="E11" s="2">
        <v>0.31579861111111113</v>
      </c>
      <c r="F11">
        <v>17</v>
      </c>
      <c r="G11">
        <v>22</v>
      </c>
      <c r="H11" s="19">
        <f t="shared" si="0"/>
        <v>259.64999999999998</v>
      </c>
      <c r="I11">
        <f t="shared" si="1"/>
        <v>33</v>
      </c>
      <c r="J11">
        <f t="shared" si="2"/>
        <v>259.65000000000003</v>
      </c>
      <c r="K11" s="4">
        <f t="shared" si="3"/>
        <v>24.956388888888888</v>
      </c>
    </row>
    <row r="12" spans="1:16" x14ac:dyDescent="0.25">
      <c r="A12">
        <v>11</v>
      </c>
      <c r="B12" s="1">
        <v>44442</v>
      </c>
      <c r="C12" s="2">
        <v>0.37784722222222222</v>
      </c>
      <c r="D12" s="1">
        <v>44442</v>
      </c>
      <c r="E12" s="2">
        <v>0.46140046296296294</v>
      </c>
      <c r="F12">
        <v>14</v>
      </c>
      <c r="G12">
        <v>10</v>
      </c>
      <c r="H12">
        <f t="shared" si="0"/>
        <v>120.32</v>
      </c>
      <c r="I12">
        <f t="shared" si="1"/>
        <v>25</v>
      </c>
      <c r="J12">
        <f t="shared" si="2"/>
        <v>120.31666666666663</v>
      </c>
      <c r="K12" s="4">
        <f t="shared" si="3"/>
        <v>26.961666666666666</v>
      </c>
    </row>
    <row r="13" spans="1:16" x14ac:dyDescent="0.25">
      <c r="A13">
        <v>12</v>
      </c>
      <c r="B13" s="1">
        <v>44442</v>
      </c>
      <c r="C13" s="2">
        <v>0.50086805555555558</v>
      </c>
      <c r="D13" s="1">
        <v>44442</v>
      </c>
      <c r="E13" s="2">
        <v>0.63633101851851859</v>
      </c>
      <c r="F13">
        <v>24</v>
      </c>
      <c r="G13">
        <v>19</v>
      </c>
      <c r="H13">
        <f t="shared" si="0"/>
        <v>195.07</v>
      </c>
      <c r="I13">
        <f t="shared" si="1"/>
        <v>39</v>
      </c>
      <c r="J13">
        <f t="shared" si="2"/>
        <v>195.06666666666672</v>
      </c>
      <c r="K13" s="4">
        <f t="shared" si="3"/>
        <v>30.212777777777777</v>
      </c>
    </row>
    <row r="14" spans="1:16" x14ac:dyDescent="0.25">
      <c r="A14">
        <v>13</v>
      </c>
      <c r="B14" s="1">
        <v>44442</v>
      </c>
      <c r="C14" s="2">
        <v>0.7049305555555555</v>
      </c>
      <c r="D14" s="1">
        <v>44442</v>
      </c>
      <c r="E14" s="2">
        <v>0.76827546296296301</v>
      </c>
      <c r="F14">
        <v>16</v>
      </c>
      <c r="G14">
        <v>11</v>
      </c>
      <c r="H14">
        <f t="shared" si="0"/>
        <v>91.22</v>
      </c>
      <c r="I14">
        <f t="shared" si="1"/>
        <v>36</v>
      </c>
      <c r="J14">
        <f t="shared" si="2"/>
        <v>91.216666666666811</v>
      </c>
      <c r="K14" s="4">
        <f t="shared" si="3"/>
        <v>31.733055555555559</v>
      </c>
    </row>
    <row r="15" spans="1:16" x14ac:dyDescent="0.25">
      <c r="A15">
        <v>14</v>
      </c>
      <c r="B15" s="1">
        <v>44442</v>
      </c>
      <c r="C15" s="2">
        <v>0.80994212962962964</v>
      </c>
      <c r="D15" s="1">
        <v>44442</v>
      </c>
      <c r="E15" s="2">
        <v>0.92829861111111101</v>
      </c>
      <c r="F15">
        <v>15</v>
      </c>
      <c r="G15">
        <v>9</v>
      </c>
      <c r="H15">
        <f t="shared" si="0"/>
        <v>170.43</v>
      </c>
      <c r="I15">
        <f t="shared" si="1"/>
        <v>40</v>
      </c>
      <c r="J15">
        <f t="shared" si="2"/>
        <v>170.43333333333317</v>
      </c>
      <c r="K15" s="4">
        <f t="shared" si="3"/>
        <v>34.573611111111113</v>
      </c>
    </row>
    <row r="16" spans="1:16" x14ac:dyDescent="0.25">
      <c r="A16">
        <v>15</v>
      </c>
      <c r="B16" s="1">
        <v>44443</v>
      </c>
      <c r="C16" s="2">
        <v>0.17093749999999999</v>
      </c>
      <c r="D16" s="1">
        <v>44443</v>
      </c>
      <c r="E16" s="2">
        <v>0.25318287037037041</v>
      </c>
      <c r="F16">
        <v>7</v>
      </c>
      <c r="G16">
        <v>16</v>
      </c>
      <c r="H16">
        <f t="shared" si="0"/>
        <v>118.43</v>
      </c>
      <c r="I16">
        <f t="shared" si="1"/>
        <v>38</v>
      </c>
      <c r="J16">
        <f t="shared" si="2"/>
        <v>118.43333333333339</v>
      </c>
      <c r="K16" s="4">
        <f t="shared" si="3"/>
        <v>36.547499999999999</v>
      </c>
    </row>
    <row r="17" spans="1:11" x14ac:dyDescent="0.25">
      <c r="A17">
        <v>16</v>
      </c>
      <c r="B17" s="1">
        <v>44443</v>
      </c>
      <c r="C17" s="2">
        <v>0.29620370370370369</v>
      </c>
      <c r="D17" s="1">
        <v>44443</v>
      </c>
      <c r="E17" s="2">
        <v>0.34704861111111113</v>
      </c>
      <c r="F17">
        <v>9</v>
      </c>
      <c r="G17">
        <v>11</v>
      </c>
      <c r="H17">
        <f t="shared" si="0"/>
        <v>73.22</v>
      </c>
      <c r="I17">
        <f t="shared" si="1"/>
        <v>31</v>
      </c>
      <c r="J17">
        <f t="shared" si="2"/>
        <v>73.216666666666711</v>
      </c>
      <c r="K17" s="4">
        <f t="shared" si="3"/>
        <v>37.767777777777781</v>
      </c>
    </row>
    <row r="18" spans="1:11" x14ac:dyDescent="0.25">
      <c r="A18">
        <v>17</v>
      </c>
      <c r="B18" s="1">
        <v>44443</v>
      </c>
      <c r="C18" s="2">
        <v>0.3578587962962963</v>
      </c>
      <c r="D18" s="1">
        <v>44443</v>
      </c>
      <c r="E18" s="2">
        <v>0.42055555555555557</v>
      </c>
      <c r="F18">
        <v>13</v>
      </c>
      <c r="G18">
        <v>18</v>
      </c>
      <c r="H18">
        <f t="shared" si="0"/>
        <v>90.28</v>
      </c>
      <c r="I18">
        <f t="shared" si="1"/>
        <v>33</v>
      </c>
      <c r="J18">
        <f t="shared" si="2"/>
        <v>90.283333333333346</v>
      </c>
      <c r="K18" s="4">
        <f t="shared" si="3"/>
        <v>39.272500000000001</v>
      </c>
    </row>
    <row r="19" spans="1:11" x14ac:dyDescent="0.25">
      <c r="A19">
        <v>18</v>
      </c>
      <c r="B19" s="1">
        <v>44443</v>
      </c>
      <c r="C19" s="2">
        <v>0.48564814814814811</v>
      </c>
      <c r="D19" s="1">
        <v>44443</v>
      </c>
      <c r="E19" s="2">
        <v>0.53831018518518514</v>
      </c>
      <c r="F19">
        <v>22</v>
      </c>
      <c r="G19">
        <v>5</v>
      </c>
      <c r="H19">
        <f t="shared" si="0"/>
        <v>75.83</v>
      </c>
      <c r="I19">
        <f t="shared" si="1"/>
        <v>37</v>
      </c>
      <c r="J19">
        <f t="shared" si="2"/>
        <v>75.833333333333343</v>
      </c>
      <c r="K19" s="4">
        <f t="shared" si="3"/>
        <v>40.536388888888887</v>
      </c>
    </row>
    <row r="20" spans="1:11" x14ac:dyDescent="0.25">
      <c r="A20">
        <v>19</v>
      </c>
      <c r="B20" s="1">
        <v>44443</v>
      </c>
      <c r="C20" s="2">
        <v>0.70219907407407411</v>
      </c>
      <c r="D20" s="1">
        <v>44443</v>
      </c>
      <c r="E20" s="2">
        <v>0.7736574074074074</v>
      </c>
      <c r="F20">
        <v>8</v>
      </c>
      <c r="G20">
        <v>23</v>
      </c>
      <c r="H20">
        <f t="shared" si="0"/>
        <v>102.9</v>
      </c>
      <c r="I20">
        <f t="shared" si="1"/>
        <v>40</v>
      </c>
      <c r="J20">
        <f t="shared" si="2"/>
        <v>102.89999999999995</v>
      </c>
      <c r="K20" s="4">
        <f t="shared" si="3"/>
        <v>42.251388888888883</v>
      </c>
    </row>
    <row r="21" spans="1:11" x14ac:dyDescent="0.25">
      <c r="A21">
        <v>20</v>
      </c>
      <c r="B21" s="1">
        <v>44443</v>
      </c>
      <c r="C21" s="2">
        <v>0.80978009259259265</v>
      </c>
      <c r="D21" s="1">
        <v>44443</v>
      </c>
      <c r="E21" s="2">
        <v>0.96615740740740741</v>
      </c>
      <c r="F21">
        <v>11</v>
      </c>
      <c r="G21">
        <v>14</v>
      </c>
      <c r="H21">
        <f t="shared" si="0"/>
        <v>225.18</v>
      </c>
      <c r="I21">
        <f t="shared" si="1"/>
        <v>28</v>
      </c>
      <c r="J21">
        <f t="shared" si="2"/>
        <v>225.18333333333328</v>
      </c>
      <c r="K21" s="4">
        <f t="shared" si="3"/>
        <v>46.004444444444438</v>
      </c>
    </row>
    <row r="22" spans="1:11" x14ac:dyDescent="0.25">
      <c r="A22">
        <v>21</v>
      </c>
      <c r="B22" s="1">
        <v>44444</v>
      </c>
      <c r="C22" s="2">
        <v>0.3027083333333333</v>
      </c>
      <c r="D22" s="1">
        <v>44444</v>
      </c>
      <c r="E22" s="2">
        <v>0.3762152777777778</v>
      </c>
      <c r="F22">
        <v>17</v>
      </c>
      <c r="G22">
        <v>23</v>
      </c>
      <c r="H22">
        <f t="shared" si="0"/>
        <v>105.85</v>
      </c>
      <c r="I22">
        <f t="shared" si="1"/>
        <v>31</v>
      </c>
      <c r="J22">
        <f t="shared" si="2"/>
        <v>105.85000000000008</v>
      </c>
      <c r="K22" s="4">
        <f t="shared" si="3"/>
        <v>47.768611111111106</v>
      </c>
    </row>
    <row r="23" spans="1:11" x14ac:dyDescent="0.25">
      <c r="A23">
        <v>22</v>
      </c>
      <c r="B23" s="1">
        <v>44444</v>
      </c>
      <c r="C23" s="2">
        <v>0.43002314814814818</v>
      </c>
      <c r="D23" s="1">
        <v>44444</v>
      </c>
      <c r="E23" s="2">
        <v>0.51140046296296293</v>
      </c>
      <c r="F23">
        <v>15</v>
      </c>
      <c r="G23">
        <v>11</v>
      </c>
      <c r="H23">
        <f t="shared" si="0"/>
        <v>117.18</v>
      </c>
      <c r="I23">
        <f t="shared" si="1"/>
        <v>23</v>
      </c>
      <c r="J23">
        <f t="shared" si="2"/>
        <v>117.18333333333325</v>
      </c>
      <c r="K23" s="4">
        <f t="shared" si="3"/>
        <v>49.721666666666657</v>
      </c>
    </row>
    <row r="24" spans="1:11" x14ac:dyDescent="0.25">
      <c r="A24">
        <v>23</v>
      </c>
      <c r="B24" s="1">
        <v>44444</v>
      </c>
      <c r="C24" s="2">
        <v>0.55909722222222225</v>
      </c>
      <c r="D24" s="1">
        <v>44444</v>
      </c>
      <c r="E24" s="2">
        <v>0.64327546296296301</v>
      </c>
      <c r="F24">
        <v>19</v>
      </c>
      <c r="G24">
        <v>21</v>
      </c>
      <c r="H24">
        <f t="shared" si="0"/>
        <v>121.22</v>
      </c>
      <c r="I24">
        <f t="shared" si="1"/>
        <v>31</v>
      </c>
      <c r="J24">
        <f t="shared" si="2"/>
        <v>121.2166666666667</v>
      </c>
      <c r="K24" s="4">
        <f t="shared" si="3"/>
        <v>51.741944444444435</v>
      </c>
    </row>
    <row r="25" spans="1:11" x14ac:dyDescent="0.25">
      <c r="A25">
        <v>24</v>
      </c>
      <c r="B25" s="1">
        <v>44444</v>
      </c>
      <c r="C25" s="2">
        <v>0.69188657407407417</v>
      </c>
      <c r="D25" s="1">
        <v>44444</v>
      </c>
      <c r="E25" s="2">
        <v>0.73365740740740737</v>
      </c>
      <c r="F25">
        <v>11</v>
      </c>
      <c r="G25">
        <v>9</v>
      </c>
      <c r="H25">
        <f t="shared" si="0"/>
        <v>60.15</v>
      </c>
      <c r="I25">
        <f t="shared" si="1"/>
        <v>21</v>
      </c>
      <c r="J25">
        <f t="shared" si="2"/>
        <v>60.149999999999807</v>
      </c>
      <c r="K25" s="4">
        <f t="shared" si="3"/>
        <v>52.744444444444433</v>
      </c>
    </row>
    <row r="26" spans="1:11" x14ac:dyDescent="0.25">
      <c r="A26">
        <v>25</v>
      </c>
      <c r="B26" s="1">
        <v>44444</v>
      </c>
      <c r="C26" s="2">
        <v>0.77118055555555554</v>
      </c>
      <c r="D26" s="1">
        <v>44444</v>
      </c>
      <c r="E26" s="2">
        <v>0.82657407407407402</v>
      </c>
      <c r="F26">
        <v>15</v>
      </c>
      <c r="G26">
        <v>11</v>
      </c>
      <c r="H26">
        <f t="shared" si="0"/>
        <v>79.77</v>
      </c>
      <c r="I26">
        <f t="shared" si="1"/>
        <v>27</v>
      </c>
      <c r="J26">
        <f t="shared" si="2"/>
        <v>79.766666666666609</v>
      </c>
      <c r="K26" s="4">
        <f t="shared" si="3"/>
        <v>54.073888888888874</v>
      </c>
    </row>
    <row r="27" spans="1:11" x14ac:dyDescent="0.25">
      <c r="A27">
        <v>26</v>
      </c>
      <c r="B27" s="1">
        <v>44444</v>
      </c>
      <c r="C27" s="2">
        <v>0.875</v>
      </c>
      <c r="D27" s="1">
        <v>44445</v>
      </c>
      <c r="E27" s="2">
        <v>1.3495370370370371E-2</v>
      </c>
      <c r="F27">
        <v>15</v>
      </c>
      <c r="G27">
        <v>17</v>
      </c>
      <c r="H27">
        <f t="shared" si="0"/>
        <v>199.43</v>
      </c>
      <c r="I27">
        <f t="shared" si="1"/>
        <v>31</v>
      </c>
      <c r="J27">
        <f t="shared" si="2"/>
        <v>180</v>
      </c>
      <c r="K27" s="4">
        <f t="shared" si="3"/>
        <v>57.073888888888874</v>
      </c>
    </row>
    <row r="28" spans="1:11" x14ac:dyDescent="0.25">
      <c r="A28">
        <v>27</v>
      </c>
      <c r="B28" s="1">
        <v>44445</v>
      </c>
      <c r="C28" s="2">
        <v>0.2171990740740741</v>
      </c>
      <c r="D28" s="1">
        <v>44445</v>
      </c>
      <c r="E28" s="2">
        <v>0.2976388888888889</v>
      </c>
      <c r="F28">
        <v>9</v>
      </c>
      <c r="G28">
        <v>6</v>
      </c>
      <c r="H28">
        <f t="shared" si="0"/>
        <v>115.83</v>
      </c>
      <c r="I28">
        <f t="shared" si="1"/>
        <v>23</v>
      </c>
      <c r="J28">
        <f t="shared" si="2"/>
        <v>135.26666666666662</v>
      </c>
      <c r="K28" s="4">
        <f t="shared" si="3"/>
        <v>59.328333333333319</v>
      </c>
    </row>
    <row r="29" spans="1:11" x14ac:dyDescent="0.25">
      <c r="A29">
        <v>28</v>
      </c>
      <c r="B29" s="1">
        <v>44445</v>
      </c>
      <c r="C29" s="2">
        <v>0.38305555555555554</v>
      </c>
      <c r="D29" s="1">
        <v>44445</v>
      </c>
      <c r="E29" s="2">
        <v>0.52521990740740743</v>
      </c>
      <c r="F29">
        <v>14</v>
      </c>
      <c r="G29">
        <v>22</v>
      </c>
      <c r="H29">
        <f t="shared" si="0"/>
        <v>204.72</v>
      </c>
      <c r="I29">
        <f t="shared" si="1"/>
        <v>31</v>
      </c>
      <c r="J29">
        <f t="shared" si="2"/>
        <v>204.71666666666673</v>
      </c>
      <c r="K29" s="4">
        <f t="shared" si="3"/>
        <v>62.740277777777763</v>
      </c>
    </row>
    <row r="30" spans="1:11" x14ac:dyDescent="0.25">
      <c r="A30">
        <v>29</v>
      </c>
      <c r="B30" s="1">
        <v>44445</v>
      </c>
      <c r="C30" s="2">
        <v>0.55920138888888882</v>
      </c>
      <c r="D30" s="1">
        <v>44445</v>
      </c>
      <c r="E30" s="2">
        <v>0.62586805555555558</v>
      </c>
      <c r="F30">
        <v>14</v>
      </c>
      <c r="G30">
        <v>3</v>
      </c>
      <c r="H30">
        <f t="shared" si="0"/>
        <v>96</v>
      </c>
      <c r="I30">
        <f t="shared" si="1"/>
        <v>23</v>
      </c>
      <c r="J30">
        <f t="shared" si="2"/>
        <v>96.000000000000128</v>
      </c>
      <c r="K30" s="4">
        <f t="shared" si="3"/>
        <v>64.340277777777771</v>
      </c>
    </row>
    <row r="31" spans="1:11" x14ac:dyDescent="0.25">
      <c r="A31">
        <v>30</v>
      </c>
      <c r="B31" s="1">
        <v>44445</v>
      </c>
      <c r="C31" s="2">
        <v>0.7160185185185185</v>
      </c>
      <c r="D31" s="1">
        <v>44445</v>
      </c>
      <c r="E31" s="2">
        <v>0.7631944444444444</v>
      </c>
      <c r="F31">
        <v>18</v>
      </c>
      <c r="G31">
        <v>14</v>
      </c>
      <c r="H31">
        <f t="shared" si="0"/>
        <v>67.930000000000007</v>
      </c>
      <c r="I31">
        <f t="shared" si="1"/>
        <v>38</v>
      </c>
      <c r="J31">
        <f t="shared" si="2"/>
        <v>67.933333333333294</v>
      </c>
      <c r="K31" s="4">
        <f t="shared" si="3"/>
        <v>65.472499999999997</v>
      </c>
    </row>
    <row r="32" spans="1:11" x14ac:dyDescent="0.25">
      <c r="A32">
        <v>31</v>
      </c>
      <c r="B32" s="1">
        <v>44445</v>
      </c>
      <c r="C32" s="2">
        <v>0.82097222222222221</v>
      </c>
      <c r="D32" s="1">
        <v>44445</v>
      </c>
      <c r="E32" s="2">
        <v>0.89042824074074067</v>
      </c>
      <c r="F32">
        <v>16</v>
      </c>
      <c r="G32">
        <v>21</v>
      </c>
      <c r="H32">
        <f t="shared" si="0"/>
        <v>100.02</v>
      </c>
      <c r="I32">
        <f t="shared" si="1"/>
        <v>40</v>
      </c>
      <c r="J32">
        <f t="shared" si="2"/>
        <v>100.01666666666658</v>
      </c>
      <c r="K32" s="4">
        <f t="shared" si="3"/>
        <v>67.139444444444436</v>
      </c>
    </row>
    <row r="33" spans="1:11" x14ac:dyDescent="0.25">
      <c r="A33">
        <v>32</v>
      </c>
      <c r="B33" s="1">
        <v>44446</v>
      </c>
      <c r="C33" s="2">
        <v>0.32383101851851853</v>
      </c>
      <c r="D33" s="1">
        <v>44446</v>
      </c>
      <c r="E33" s="2">
        <v>0.40016203703703707</v>
      </c>
      <c r="F33">
        <v>15</v>
      </c>
      <c r="G33">
        <v>14</v>
      </c>
      <c r="H33">
        <f t="shared" si="0"/>
        <v>109.92</v>
      </c>
      <c r="I33">
        <f t="shared" si="1"/>
        <v>34</v>
      </c>
      <c r="J33">
        <f t="shared" si="2"/>
        <v>109.9166666666667</v>
      </c>
      <c r="K33" s="4">
        <f t="shared" si="3"/>
        <v>68.971388888888882</v>
      </c>
    </row>
    <row r="34" spans="1:11" x14ac:dyDescent="0.25">
      <c r="A34">
        <v>33</v>
      </c>
      <c r="B34" s="1">
        <v>44446</v>
      </c>
      <c r="C34" s="2">
        <v>0.46467592592592594</v>
      </c>
      <c r="D34" s="1">
        <v>44446</v>
      </c>
      <c r="E34" s="2">
        <v>0.52171296296296299</v>
      </c>
      <c r="F34">
        <v>12</v>
      </c>
      <c r="G34">
        <v>23</v>
      </c>
      <c r="H34">
        <f t="shared" si="0"/>
        <v>82.13</v>
      </c>
      <c r="I34">
        <f t="shared" si="1"/>
        <v>32</v>
      </c>
      <c r="J34">
        <f t="shared" si="2"/>
        <v>82.133333333333354</v>
      </c>
      <c r="K34" s="4">
        <f t="shared" si="3"/>
        <v>70.340277777777771</v>
      </c>
    </row>
    <row r="35" spans="1:11" x14ac:dyDescent="0.25">
      <c r="A35">
        <v>34</v>
      </c>
      <c r="B35" s="1">
        <v>44446</v>
      </c>
      <c r="C35" s="2">
        <v>0.57347222222222227</v>
      </c>
      <c r="D35" s="1">
        <v>44446</v>
      </c>
      <c r="E35" s="2">
        <v>0.64879629629629632</v>
      </c>
      <c r="F35">
        <v>17</v>
      </c>
      <c r="G35">
        <v>6</v>
      </c>
      <c r="H35">
        <f t="shared" si="0"/>
        <v>108.47</v>
      </c>
      <c r="I35">
        <f t="shared" si="1"/>
        <v>26</v>
      </c>
      <c r="J35">
        <f t="shared" si="2"/>
        <v>108.46666666666661</v>
      </c>
      <c r="K35" s="4">
        <f t="shared" si="3"/>
        <v>72.148055555555544</v>
      </c>
    </row>
    <row r="36" spans="1:11" x14ac:dyDescent="0.25">
      <c r="A36">
        <v>35</v>
      </c>
      <c r="B36" s="1">
        <v>44446</v>
      </c>
      <c r="C36" s="2">
        <v>0.70577546296296301</v>
      </c>
      <c r="D36" s="1">
        <v>44446</v>
      </c>
      <c r="E36" s="2">
        <v>0.7917939814814815</v>
      </c>
      <c r="F36">
        <v>19</v>
      </c>
      <c r="G36">
        <v>16</v>
      </c>
      <c r="H36">
        <f t="shared" si="0"/>
        <v>123.87</v>
      </c>
      <c r="I36">
        <f t="shared" si="1"/>
        <v>39</v>
      </c>
      <c r="J36">
        <f t="shared" si="2"/>
        <v>123.86666666666663</v>
      </c>
      <c r="K36" s="4">
        <f t="shared" si="3"/>
        <v>74.212499999999991</v>
      </c>
    </row>
    <row r="37" spans="1:11" x14ac:dyDescent="0.25">
      <c r="A37">
        <v>36</v>
      </c>
      <c r="B37" s="1">
        <v>44446</v>
      </c>
      <c r="C37" s="2">
        <v>0.84167824074074071</v>
      </c>
      <c r="D37" s="1">
        <v>44446</v>
      </c>
      <c r="E37" s="2">
        <v>0.9406944444444445</v>
      </c>
      <c r="F37">
        <v>11</v>
      </c>
      <c r="G37">
        <v>14</v>
      </c>
      <c r="H37">
        <f t="shared" si="0"/>
        <v>142.58000000000001</v>
      </c>
      <c r="I37">
        <f t="shared" si="1"/>
        <v>34</v>
      </c>
      <c r="J37">
        <f t="shared" si="2"/>
        <v>142.58333333333343</v>
      </c>
      <c r="K37" s="4">
        <f t="shared" si="3"/>
        <v>76.588888888888889</v>
      </c>
    </row>
    <row r="38" spans="1:11" x14ac:dyDescent="0.25">
      <c r="A38">
        <v>37</v>
      </c>
      <c r="B38" s="1">
        <v>44447</v>
      </c>
      <c r="C38" s="2">
        <v>0.13560185185185183</v>
      </c>
      <c r="D38" s="1">
        <v>44447</v>
      </c>
      <c r="E38">
        <v>0.26116898148148149</v>
      </c>
      <c r="F38">
        <v>13</v>
      </c>
      <c r="G38">
        <v>22</v>
      </c>
      <c r="H38">
        <f t="shared" si="0"/>
        <v>180.82</v>
      </c>
      <c r="I38">
        <f t="shared" si="1"/>
        <v>33</v>
      </c>
      <c r="J38">
        <f t="shared" si="2"/>
        <v>180.81666666666669</v>
      </c>
      <c r="K38" s="4">
        <f t="shared" si="3"/>
        <v>79.602500000000006</v>
      </c>
    </row>
    <row r="39" spans="1:11" x14ac:dyDescent="0.25">
      <c r="A39">
        <v>38</v>
      </c>
      <c r="B39" s="1">
        <v>44447</v>
      </c>
      <c r="C39" s="2">
        <v>0.32587962962962963</v>
      </c>
      <c r="D39" s="1">
        <v>44447</v>
      </c>
      <c r="E39" s="2">
        <v>0.39796296296296302</v>
      </c>
      <c r="F39">
        <v>11</v>
      </c>
      <c r="G39">
        <v>4</v>
      </c>
      <c r="H39">
        <f t="shared" si="0"/>
        <v>103.8</v>
      </c>
      <c r="I39">
        <f t="shared" si="1"/>
        <v>22</v>
      </c>
      <c r="J39">
        <f t="shared" si="2"/>
        <v>103.80000000000007</v>
      </c>
      <c r="K39" s="4">
        <f t="shared" si="3"/>
        <v>81.33250000000001</v>
      </c>
    </row>
    <row r="40" spans="1:11" x14ac:dyDescent="0.25">
      <c r="A40">
        <v>39</v>
      </c>
      <c r="B40" s="1">
        <v>44447</v>
      </c>
      <c r="C40" s="2">
        <v>0.41761574074074076</v>
      </c>
      <c r="D40" s="1">
        <v>44447</v>
      </c>
      <c r="E40" s="2">
        <v>0.52447916666666672</v>
      </c>
      <c r="F40">
        <v>14</v>
      </c>
      <c r="G40">
        <v>21</v>
      </c>
      <c r="H40">
        <f t="shared" si="0"/>
        <v>153.88</v>
      </c>
      <c r="I40">
        <f t="shared" si="1"/>
        <v>32</v>
      </c>
      <c r="J40">
        <f t="shared" si="2"/>
        <v>153.88333333333338</v>
      </c>
      <c r="K40" s="4">
        <f t="shared" si="3"/>
        <v>83.89722222222224</v>
      </c>
    </row>
    <row r="41" spans="1:11" x14ac:dyDescent="0.25">
      <c r="A41">
        <v>40</v>
      </c>
      <c r="B41" s="1">
        <v>44447</v>
      </c>
      <c r="C41" s="2">
        <v>0.59138888888888885</v>
      </c>
      <c r="D41" s="1">
        <v>44447</v>
      </c>
      <c r="E41" s="2">
        <v>0.68494212962962964</v>
      </c>
      <c r="F41">
        <v>16</v>
      </c>
      <c r="G41">
        <v>9</v>
      </c>
      <c r="H41">
        <f t="shared" si="0"/>
        <v>134.72</v>
      </c>
      <c r="I41">
        <f t="shared" si="1"/>
        <v>27</v>
      </c>
      <c r="J41">
        <f t="shared" si="2"/>
        <v>134.71666666666675</v>
      </c>
      <c r="K41" s="4">
        <f t="shared" si="3"/>
        <v>86.142500000000013</v>
      </c>
    </row>
    <row r="42" spans="1:11" x14ac:dyDescent="0.25">
      <c r="A42">
        <v>41</v>
      </c>
      <c r="B42" s="1">
        <v>44447</v>
      </c>
      <c r="C42" s="2">
        <v>0.7338541666666667</v>
      </c>
      <c r="D42" s="1">
        <v>44447</v>
      </c>
      <c r="E42" s="2">
        <v>0.77248842592592604</v>
      </c>
      <c r="F42">
        <v>12</v>
      </c>
      <c r="G42">
        <v>24</v>
      </c>
      <c r="H42">
        <f t="shared" si="0"/>
        <v>55.63</v>
      </c>
      <c r="I42">
        <f t="shared" si="1"/>
        <v>30</v>
      </c>
      <c r="J42">
        <f t="shared" si="2"/>
        <v>55.633333333333454</v>
      </c>
      <c r="K42" s="4">
        <f t="shared" si="3"/>
        <v>87.069722222222239</v>
      </c>
    </row>
    <row r="43" spans="1:11" x14ac:dyDescent="0.25">
      <c r="A43">
        <v>42</v>
      </c>
      <c r="B43" s="1">
        <v>44447</v>
      </c>
      <c r="C43" s="2">
        <v>0.83333333333333337</v>
      </c>
      <c r="D43" s="1">
        <v>44447</v>
      </c>
      <c r="E43" s="2">
        <v>0.89694444444444443</v>
      </c>
      <c r="F43">
        <v>9</v>
      </c>
      <c r="G43">
        <v>2</v>
      </c>
      <c r="H43">
        <f t="shared" si="0"/>
        <v>91.6</v>
      </c>
      <c r="I43">
        <f t="shared" si="1"/>
        <v>15</v>
      </c>
      <c r="J43">
        <f t="shared" si="2"/>
        <v>91.599999999999937</v>
      </c>
      <c r="K43" s="4">
        <f t="shared" si="3"/>
        <v>88.59638888888891</v>
      </c>
    </row>
    <row r="44" spans="1:11" x14ac:dyDescent="0.25">
      <c r="A44">
        <v>43</v>
      </c>
      <c r="B44" s="1">
        <v>44448</v>
      </c>
      <c r="C44" s="2">
        <v>0.25793981481481482</v>
      </c>
      <c r="D44" s="1">
        <v>44448</v>
      </c>
      <c r="E44" s="2">
        <v>0.32356481481481481</v>
      </c>
      <c r="F44">
        <v>9</v>
      </c>
      <c r="G44">
        <v>4</v>
      </c>
      <c r="H44">
        <f t="shared" si="0"/>
        <v>94.5</v>
      </c>
      <c r="I44">
        <f t="shared" si="1"/>
        <v>22</v>
      </c>
      <c r="J44">
        <f t="shared" si="2"/>
        <v>94.499999999999972</v>
      </c>
      <c r="K44" s="4">
        <f t="shared" si="3"/>
        <v>90.171388888888913</v>
      </c>
    </row>
    <row r="45" spans="1:11" x14ac:dyDescent="0.25">
      <c r="A45">
        <v>44</v>
      </c>
      <c r="B45" s="1">
        <v>44448</v>
      </c>
      <c r="C45" s="2">
        <v>0.41349537037037037</v>
      </c>
      <c r="D45" s="1">
        <v>44448</v>
      </c>
      <c r="E45" s="2">
        <v>0.45501157407407411</v>
      </c>
      <c r="F45">
        <v>9</v>
      </c>
      <c r="G45">
        <v>14</v>
      </c>
      <c r="H45">
        <f t="shared" si="0"/>
        <v>59.78</v>
      </c>
      <c r="I45">
        <f t="shared" si="1"/>
        <v>27</v>
      </c>
      <c r="J45">
        <f t="shared" si="2"/>
        <v>59.783333333333374</v>
      </c>
      <c r="K45" s="4">
        <f t="shared" si="3"/>
        <v>91.1677777777778</v>
      </c>
    </row>
    <row r="46" spans="1:11" x14ac:dyDescent="0.25">
      <c r="A46">
        <v>45</v>
      </c>
      <c r="B46" s="1">
        <v>44448</v>
      </c>
      <c r="C46" s="2">
        <v>0.50607638888888895</v>
      </c>
      <c r="D46" s="1">
        <v>44448</v>
      </c>
      <c r="E46" s="2">
        <v>0.59107638888888892</v>
      </c>
      <c r="F46">
        <v>12</v>
      </c>
      <c r="G46">
        <v>10</v>
      </c>
      <c r="H46">
        <f t="shared" si="0"/>
        <v>122.4</v>
      </c>
      <c r="I46">
        <f t="shared" si="1"/>
        <v>25</v>
      </c>
      <c r="J46">
        <f t="shared" si="2"/>
        <v>122.39999999999995</v>
      </c>
      <c r="K46" s="4">
        <f t="shared" si="3"/>
        <v>93.207777777777807</v>
      </c>
    </row>
    <row r="47" spans="1:11" x14ac:dyDescent="0.25">
      <c r="A47">
        <v>46</v>
      </c>
      <c r="B47" s="1">
        <v>44448</v>
      </c>
      <c r="C47" s="2">
        <v>0.68482638888888892</v>
      </c>
      <c r="D47" s="1">
        <v>44448</v>
      </c>
      <c r="E47" s="2">
        <v>0.77111111111111119</v>
      </c>
      <c r="F47">
        <v>16</v>
      </c>
      <c r="G47">
        <v>11</v>
      </c>
      <c r="H47">
        <f t="shared" si="0"/>
        <v>124.25</v>
      </c>
      <c r="I47">
        <f t="shared" si="1"/>
        <v>31</v>
      </c>
      <c r="J47">
        <f t="shared" si="2"/>
        <v>124.25000000000009</v>
      </c>
      <c r="K47" s="4">
        <f t="shared" si="3"/>
        <v>95.278611111111147</v>
      </c>
    </row>
    <row r="48" spans="1:11" x14ac:dyDescent="0.25">
      <c r="A48">
        <v>47</v>
      </c>
      <c r="B48" s="1">
        <v>44448</v>
      </c>
      <c r="C48" s="2">
        <v>0.85435185185185192</v>
      </c>
      <c r="D48" s="1">
        <v>44448</v>
      </c>
      <c r="E48" s="2">
        <v>0.89</v>
      </c>
      <c r="F48">
        <v>13</v>
      </c>
      <c r="G48">
        <v>21</v>
      </c>
      <c r="H48">
        <f t="shared" si="0"/>
        <v>51.33</v>
      </c>
      <c r="I48">
        <f t="shared" si="1"/>
        <v>33</v>
      </c>
      <c r="J48">
        <f t="shared" si="2"/>
        <v>51.333333333333258</v>
      </c>
      <c r="K48" s="4">
        <f t="shared" si="3"/>
        <v>96.134166666666701</v>
      </c>
    </row>
    <row r="49" spans="1:11" x14ac:dyDescent="0.25">
      <c r="A49">
        <v>48</v>
      </c>
      <c r="B49" s="1">
        <v>44449</v>
      </c>
      <c r="C49" s="2">
        <v>0.21634259259259259</v>
      </c>
      <c r="D49" s="1">
        <v>44449</v>
      </c>
      <c r="E49" s="2">
        <v>0.30988425925925928</v>
      </c>
      <c r="F49">
        <v>7</v>
      </c>
      <c r="G49">
        <v>15</v>
      </c>
      <c r="H49">
        <f t="shared" si="0"/>
        <v>134.69999999999999</v>
      </c>
      <c r="I49">
        <f t="shared" si="1"/>
        <v>19</v>
      </c>
      <c r="J49">
        <f t="shared" si="2"/>
        <v>134.70000000000005</v>
      </c>
      <c r="K49" s="4">
        <f t="shared" si="3"/>
        <v>98.379166666666706</v>
      </c>
    </row>
    <row r="50" spans="1:11" x14ac:dyDescent="0.25">
      <c r="A50">
        <v>49</v>
      </c>
      <c r="B50" s="1">
        <v>44449</v>
      </c>
      <c r="C50" s="2">
        <v>0.38201388888888888</v>
      </c>
      <c r="D50" s="1">
        <v>44449</v>
      </c>
      <c r="E50">
        <v>0.44449074074074074</v>
      </c>
      <c r="F50">
        <v>7</v>
      </c>
      <c r="G50">
        <v>0</v>
      </c>
      <c r="H50">
        <f t="shared" si="0"/>
        <v>89.97</v>
      </c>
      <c r="I50">
        <f t="shared" si="1"/>
        <v>11</v>
      </c>
      <c r="J50">
        <f t="shared" si="2"/>
        <v>89.966666666666683</v>
      </c>
      <c r="K50" s="4">
        <f t="shared" si="3"/>
        <v>99.878611111111155</v>
      </c>
    </row>
    <row r="51" spans="1:11" x14ac:dyDescent="0.25">
      <c r="A51">
        <v>50</v>
      </c>
      <c r="B51" s="1">
        <v>44449</v>
      </c>
      <c r="C51" s="2">
        <v>0.49995370370370368</v>
      </c>
      <c r="D51" s="1">
        <v>44449</v>
      </c>
      <c r="E51" s="2">
        <v>0.59361111111111109</v>
      </c>
      <c r="F51">
        <v>7</v>
      </c>
      <c r="G51">
        <v>1</v>
      </c>
      <c r="H51">
        <f t="shared" si="0"/>
        <v>134.87</v>
      </c>
      <c r="I51">
        <f t="shared" si="1"/>
        <v>18</v>
      </c>
      <c r="J51">
        <f t="shared" si="2"/>
        <v>134.86666666666667</v>
      </c>
      <c r="K51" s="4">
        <f t="shared" si="3"/>
        <v>102.12638888888894</v>
      </c>
    </row>
    <row r="52" spans="1:11" x14ac:dyDescent="0.25">
      <c r="A52">
        <v>51</v>
      </c>
      <c r="B52" s="1">
        <v>44449</v>
      </c>
      <c r="C52" s="2">
        <v>0.64993055555555557</v>
      </c>
      <c r="D52" s="1">
        <v>44449</v>
      </c>
      <c r="E52" s="2">
        <v>0.70430555555555552</v>
      </c>
      <c r="F52">
        <v>13</v>
      </c>
      <c r="G52">
        <v>20</v>
      </c>
      <c r="H52">
        <f t="shared" si="0"/>
        <v>78.3</v>
      </c>
      <c r="I52">
        <f t="shared" si="1"/>
        <v>30</v>
      </c>
      <c r="J52">
        <f t="shared" si="2"/>
        <v>78.299999999999926</v>
      </c>
      <c r="K52" s="4">
        <f t="shared" si="3"/>
        <v>103.43138888888893</v>
      </c>
    </row>
    <row r="53" spans="1:11" x14ac:dyDescent="0.25">
      <c r="A53">
        <v>52</v>
      </c>
      <c r="B53" s="1">
        <v>44449</v>
      </c>
      <c r="C53" s="2">
        <v>0.79276620370370365</v>
      </c>
      <c r="D53" s="1">
        <v>44449</v>
      </c>
      <c r="E53" s="2">
        <v>0.82553240740740741</v>
      </c>
      <c r="F53">
        <v>12</v>
      </c>
      <c r="G53">
        <v>4</v>
      </c>
      <c r="H53">
        <f t="shared" si="0"/>
        <v>47.18</v>
      </c>
      <c r="I53">
        <f t="shared" si="1"/>
        <v>22</v>
      </c>
      <c r="J53">
        <f t="shared" si="2"/>
        <v>47.183333333333408</v>
      </c>
      <c r="K53" s="4">
        <f t="shared" si="3"/>
        <v>104.21777777777783</v>
      </c>
    </row>
    <row r="54" spans="1:11" x14ac:dyDescent="0.25">
      <c r="A54">
        <v>53</v>
      </c>
      <c r="B54" s="1">
        <v>44449</v>
      </c>
      <c r="C54" s="2">
        <v>0.87574074074074071</v>
      </c>
      <c r="D54" s="1">
        <v>44450</v>
      </c>
      <c r="E54" s="2">
        <v>3.770833333333333E-2</v>
      </c>
      <c r="F54">
        <v>11</v>
      </c>
      <c r="G54">
        <v>9</v>
      </c>
      <c r="H54">
        <f t="shared" si="0"/>
        <v>233.23</v>
      </c>
      <c r="I54">
        <f t="shared" si="1"/>
        <v>29</v>
      </c>
      <c r="J54">
        <f t="shared" si="2"/>
        <v>178.93333333333339</v>
      </c>
      <c r="K54" s="4">
        <f t="shared" si="3"/>
        <v>107.20000000000005</v>
      </c>
    </row>
    <row r="55" spans="1:11" x14ac:dyDescent="0.25">
      <c r="A55">
        <v>54</v>
      </c>
      <c r="B55" s="1">
        <v>44450</v>
      </c>
      <c r="C55" s="2">
        <v>0.26106481481481481</v>
      </c>
      <c r="D55" s="1">
        <v>44450</v>
      </c>
      <c r="E55" s="2">
        <v>0.38315972222222222</v>
      </c>
      <c r="F55">
        <v>12</v>
      </c>
      <c r="G55">
        <v>21</v>
      </c>
      <c r="H55">
        <f t="shared" si="0"/>
        <v>175.82</v>
      </c>
      <c r="I55">
        <f t="shared" si="1"/>
        <v>32</v>
      </c>
      <c r="J55">
        <f t="shared" si="2"/>
        <v>230.11666666666667</v>
      </c>
      <c r="K55" s="4">
        <f t="shared" si="3"/>
        <v>111.03527777777782</v>
      </c>
    </row>
    <row r="56" spans="1:11" x14ac:dyDescent="0.25">
      <c r="A56">
        <v>55</v>
      </c>
      <c r="B56" s="1">
        <v>44450</v>
      </c>
      <c r="C56" s="2">
        <v>0.46128472222222222</v>
      </c>
      <c r="D56" s="1">
        <v>44450</v>
      </c>
      <c r="E56" s="2">
        <v>0.50633101851851847</v>
      </c>
      <c r="F56">
        <v>14</v>
      </c>
      <c r="G56">
        <v>2</v>
      </c>
      <c r="H56">
        <f t="shared" si="0"/>
        <v>64.87</v>
      </c>
      <c r="I56">
        <f t="shared" si="1"/>
        <v>25</v>
      </c>
      <c r="J56">
        <f t="shared" si="2"/>
        <v>64.866666666666589</v>
      </c>
      <c r="K56" s="4">
        <f t="shared" si="3"/>
        <v>112.11638888888893</v>
      </c>
    </row>
    <row r="57" spans="1:11" x14ac:dyDescent="0.25">
      <c r="A57">
        <v>56</v>
      </c>
      <c r="B57" s="1">
        <v>44450</v>
      </c>
      <c r="C57" s="2">
        <v>0.56730324074074068</v>
      </c>
      <c r="D57" s="1">
        <v>44450</v>
      </c>
      <c r="E57" s="2">
        <v>0.60193287037037035</v>
      </c>
      <c r="F57">
        <v>17</v>
      </c>
      <c r="G57">
        <v>9</v>
      </c>
      <c r="H57">
        <f t="shared" si="0"/>
        <v>49.87</v>
      </c>
      <c r="I57">
        <f t="shared" si="1"/>
        <v>40</v>
      </c>
      <c r="J57">
        <f t="shared" si="2"/>
        <v>49.866666666666731</v>
      </c>
      <c r="K57" s="4">
        <f t="shared" si="3"/>
        <v>112.94750000000005</v>
      </c>
    </row>
    <row r="58" spans="1:11" x14ac:dyDescent="0.25">
      <c r="A58">
        <v>57</v>
      </c>
      <c r="B58" s="1">
        <v>44450</v>
      </c>
      <c r="C58" s="2">
        <v>0.66475694444444444</v>
      </c>
      <c r="D58" s="1">
        <v>44450</v>
      </c>
      <c r="E58" s="2">
        <v>0.71930555555555553</v>
      </c>
      <c r="F58">
        <v>3</v>
      </c>
      <c r="G58">
        <v>9</v>
      </c>
      <c r="H58">
        <f t="shared" si="0"/>
        <v>78.55</v>
      </c>
      <c r="I58">
        <f t="shared" si="1"/>
        <v>34</v>
      </c>
      <c r="J58">
        <f t="shared" si="2"/>
        <v>78.549999999999969</v>
      </c>
      <c r="K58" s="4">
        <f t="shared" si="3"/>
        <v>114.25666666666672</v>
      </c>
    </row>
    <row r="59" spans="1:11" x14ac:dyDescent="0.25">
      <c r="A59">
        <v>58</v>
      </c>
      <c r="B59" s="1">
        <v>44450</v>
      </c>
      <c r="C59" s="2">
        <v>0.79238425925925926</v>
      </c>
      <c r="D59" s="1">
        <v>44450</v>
      </c>
      <c r="E59" s="2">
        <v>0.88265046296296301</v>
      </c>
      <c r="F59">
        <v>11</v>
      </c>
      <c r="G59">
        <v>3</v>
      </c>
      <c r="H59">
        <f t="shared" si="0"/>
        <v>129.97999999999999</v>
      </c>
      <c r="I59">
        <f t="shared" si="1"/>
        <v>36</v>
      </c>
      <c r="J59">
        <f t="shared" si="2"/>
        <v>129.98333333333341</v>
      </c>
      <c r="K59" s="4">
        <f t="shared" si="3"/>
        <v>116.42305555555561</v>
      </c>
    </row>
    <row r="60" spans="1:11" x14ac:dyDescent="0.25">
      <c r="A60">
        <v>59</v>
      </c>
      <c r="B60" s="1">
        <v>44451</v>
      </c>
      <c r="C60" s="2">
        <v>0.16666666666666666</v>
      </c>
      <c r="D60" s="1">
        <v>44451</v>
      </c>
      <c r="E60" s="2">
        <v>0.23270833333333332</v>
      </c>
      <c r="F60">
        <v>8</v>
      </c>
      <c r="G60">
        <v>4</v>
      </c>
      <c r="H60">
        <f t="shared" si="0"/>
        <v>95.1</v>
      </c>
      <c r="I60">
        <f t="shared" si="1"/>
        <v>41</v>
      </c>
      <c r="J60">
        <f t="shared" si="2"/>
        <v>95.1</v>
      </c>
      <c r="K60" s="4">
        <f t="shared" si="3"/>
        <v>118.0080555555556</v>
      </c>
    </row>
    <row r="61" spans="1:11" x14ac:dyDescent="0.25">
      <c r="A61">
        <v>60</v>
      </c>
      <c r="B61" s="1">
        <v>44451</v>
      </c>
      <c r="C61" s="2">
        <v>0.34324074074074074</v>
      </c>
      <c r="D61" s="1">
        <v>44451</v>
      </c>
      <c r="E61" s="2">
        <v>0.42799768518518522</v>
      </c>
      <c r="F61">
        <v>1</v>
      </c>
      <c r="G61">
        <v>6</v>
      </c>
      <c r="H61">
        <f t="shared" si="0"/>
        <v>122.05</v>
      </c>
      <c r="I61">
        <f t="shared" si="1"/>
        <v>38</v>
      </c>
      <c r="J61">
        <f t="shared" si="2"/>
        <v>122.05000000000005</v>
      </c>
      <c r="K61" s="4">
        <f t="shared" si="3"/>
        <v>120.04222222222226</v>
      </c>
    </row>
    <row r="62" spans="1:11" x14ac:dyDescent="0.25">
      <c r="A62">
        <v>61</v>
      </c>
      <c r="B62" s="1">
        <v>44451</v>
      </c>
      <c r="C62" s="2">
        <v>0.52084490740740741</v>
      </c>
      <c r="D62" s="1">
        <v>44451</v>
      </c>
      <c r="E62" s="2">
        <v>0.59403935185185186</v>
      </c>
      <c r="F62">
        <v>4</v>
      </c>
      <c r="G62">
        <v>21</v>
      </c>
      <c r="H62">
        <f t="shared" si="0"/>
        <v>105.4</v>
      </c>
      <c r="I62">
        <f t="shared" si="1"/>
        <v>36</v>
      </c>
      <c r="J62">
        <f t="shared" si="2"/>
        <v>105.40000000000002</v>
      </c>
      <c r="K62" s="4">
        <f t="shared" si="3"/>
        <v>121.79888888888892</v>
      </c>
    </row>
    <row r="63" spans="1:11" x14ac:dyDescent="0.25">
      <c r="A63">
        <v>62</v>
      </c>
      <c r="B63" s="1">
        <v>44451</v>
      </c>
      <c r="C63" s="2">
        <v>0.73968750000000005</v>
      </c>
      <c r="D63" s="1">
        <v>44451</v>
      </c>
      <c r="E63" s="2">
        <v>0.79862268518518509</v>
      </c>
      <c r="F63">
        <v>9</v>
      </c>
      <c r="G63">
        <v>11</v>
      </c>
      <c r="H63">
        <f t="shared" si="0"/>
        <v>84.87</v>
      </c>
      <c r="I63">
        <f t="shared" si="1"/>
        <v>24</v>
      </c>
      <c r="J63">
        <f t="shared" si="2"/>
        <v>84.866666666666447</v>
      </c>
      <c r="K63" s="4">
        <f t="shared" si="3"/>
        <v>123.21333333333337</v>
      </c>
    </row>
    <row r="64" spans="1:11" x14ac:dyDescent="0.25">
      <c r="A64">
        <v>63</v>
      </c>
      <c r="B64" s="1">
        <v>44452</v>
      </c>
      <c r="C64" s="2">
        <v>0.21440972222222221</v>
      </c>
      <c r="D64" s="1">
        <v>44452</v>
      </c>
      <c r="E64" s="2">
        <v>0.38071759259259258</v>
      </c>
      <c r="F64">
        <v>12</v>
      </c>
      <c r="G64">
        <v>7</v>
      </c>
      <c r="H64">
        <f t="shared" si="0"/>
        <v>239.48</v>
      </c>
      <c r="I64">
        <f t="shared" si="1"/>
        <v>25</v>
      </c>
      <c r="J64">
        <f t="shared" si="2"/>
        <v>239.48333333333335</v>
      </c>
      <c r="K64" s="4">
        <f t="shared" si="3"/>
        <v>127.20472222222226</v>
      </c>
    </row>
    <row r="65" spans="1:11" x14ac:dyDescent="0.25">
      <c r="A65">
        <v>64</v>
      </c>
      <c r="B65" s="1">
        <v>44452</v>
      </c>
      <c r="C65" s="2">
        <v>0.46302083333333338</v>
      </c>
      <c r="D65" s="1">
        <v>44452</v>
      </c>
      <c r="E65" s="2">
        <v>0.53340277777777778</v>
      </c>
      <c r="F65">
        <v>11</v>
      </c>
      <c r="G65">
        <v>13</v>
      </c>
      <c r="H65">
        <f t="shared" si="0"/>
        <v>101.35</v>
      </c>
      <c r="I65">
        <f t="shared" si="1"/>
        <v>29</v>
      </c>
      <c r="J65">
        <f t="shared" si="2"/>
        <v>101.34999999999994</v>
      </c>
      <c r="K65" s="4">
        <f t="shared" si="3"/>
        <v>128.89388888888894</v>
      </c>
    </row>
    <row r="66" spans="1:11" x14ac:dyDescent="0.25">
      <c r="A66">
        <v>65</v>
      </c>
      <c r="B66" s="1">
        <v>44452</v>
      </c>
      <c r="C66" s="2">
        <v>0.55218749999999994</v>
      </c>
      <c r="D66" s="1">
        <v>44452</v>
      </c>
      <c r="E66" s="2">
        <v>0.62197916666666664</v>
      </c>
      <c r="F66">
        <v>16</v>
      </c>
      <c r="G66">
        <v>21</v>
      </c>
      <c r="H66">
        <f t="shared" si="0"/>
        <v>100.5</v>
      </c>
      <c r="I66">
        <f t="shared" si="1"/>
        <v>32</v>
      </c>
      <c r="J66">
        <f t="shared" si="2"/>
        <v>100.50000000000004</v>
      </c>
      <c r="K66" s="4">
        <f t="shared" si="3"/>
        <v>130.56888888888895</v>
      </c>
    </row>
    <row r="67" spans="1:11" x14ac:dyDescent="0.25">
      <c r="A67">
        <v>66</v>
      </c>
      <c r="B67" s="1">
        <v>44452</v>
      </c>
      <c r="C67" s="2">
        <v>0.6699652777777777</v>
      </c>
      <c r="D67" s="1">
        <v>44452</v>
      </c>
      <c r="E67" s="2">
        <v>0.75</v>
      </c>
      <c r="F67">
        <v>19</v>
      </c>
      <c r="G67">
        <v>10</v>
      </c>
      <c r="H67">
        <f t="shared" ref="H67:H130" si="4">ROUND(IF(D67&gt;B67,(1+E67-C67)*24*60,(E67-C67)*24*60),2)</f>
        <v>115.25</v>
      </c>
      <c r="I67">
        <f t="shared" si="1"/>
        <v>30</v>
      </c>
      <c r="J67">
        <f t="shared" si="2"/>
        <v>115.2500000000001</v>
      </c>
      <c r="K67" s="4">
        <f t="shared" si="3"/>
        <v>132.4897222222223</v>
      </c>
    </row>
    <row r="68" spans="1:11" x14ac:dyDescent="0.25">
      <c r="A68">
        <v>67</v>
      </c>
      <c r="B68" s="1">
        <v>44452</v>
      </c>
      <c r="C68" s="2">
        <v>0.83971064814814822</v>
      </c>
      <c r="D68" s="1">
        <v>44452</v>
      </c>
      <c r="E68" s="2">
        <v>0.9196643518518518</v>
      </c>
      <c r="F68">
        <v>3</v>
      </c>
      <c r="G68">
        <v>0</v>
      </c>
      <c r="H68">
        <f t="shared" si="4"/>
        <v>115.13</v>
      </c>
      <c r="I68">
        <f t="shared" ref="I68:I131" si="5">I67-G67+F68</f>
        <v>23</v>
      </c>
      <c r="J68">
        <f t="shared" ref="J68:J131" si="6">IF(D68&gt;B68,(1-C68)*60*24,(E68-C68)*60*24)+IF(D67&gt;B67,E67*24*60,0)</f>
        <v>115.13333333333317</v>
      </c>
      <c r="K68" s="4">
        <f t="shared" ref="K68:K131" si="7">J68/60+K67</f>
        <v>134.40861111111118</v>
      </c>
    </row>
    <row r="69" spans="1:11" x14ac:dyDescent="0.25">
      <c r="A69">
        <v>68</v>
      </c>
      <c r="B69" s="1">
        <v>44453</v>
      </c>
      <c r="C69" s="2">
        <v>0.17733796296296298</v>
      </c>
      <c r="D69" s="1">
        <v>44453</v>
      </c>
      <c r="E69" s="2">
        <v>0.26</v>
      </c>
      <c r="F69">
        <v>12</v>
      </c>
      <c r="G69">
        <v>21</v>
      </c>
      <c r="H69">
        <f t="shared" si="4"/>
        <v>119.03</v>
      </c>
      <c r="I69">
        <f t="shared" si="5"/>
        <v>35</v>
      </c>
      <c r="J69">
        <f t="shared" si="6"/>
        <v>119.03333333333333</v>
      </c>
      <c r="K69" s="4">
        <f t="shared" si="7"/>
        <v>136.39250000000007</v>
      </c>
    </row>
    <row r="70" spans="1:11" x14ac:dyDescent="0.25">
      <c r="A70">
        <v>69</v>
      </c>
      <c r="B70" s="1">
        <v>44453</v>
      </c>
      <c r="C70" s="2">
        <v>0.34437500000000004</v>
      </c>
      <c r="D70" s="1">
        <v>44453</v>
      </c>
      <c r="E70" s="2">
        <v>0.42008101851851848</v>
      </c>
      <c r="F70">
        <v>17</v>
      </c>
      <c r="G70">
        <v>20</v>
      </c>
      <c r="H70">
        <f t="shared" si="4"/>
        <v>109.02</v>
      </c>
      <c r="I70">
        <f t="shared" si="5"/>
        <v>31</v>
      </c>
      <c r="J70">
        <f t="shared" si="6"/>
        <v>109.01666666666654</v>
      </c>
      <c r="K70" s="4">
        <f t="shared" si="7"/>
        <v>138.2094444444445</v>
      </c>
    </row>
    <row r="71" spans="1:11" x14ac:dyDescent="0.25">
      <c r="A71">
        <v>70</v>
      </c>
      <c r="B71" s="1">
        <v>44453</v>
      </c>
      <c r="C71" s="2">
        <v>0.5</v>
      </c>
      <c r="D71" s="1">
        <v>44453</v>
      </c>
      <c r="E71" s="2">
        <v>0.58119212962962963</v>
      </c>
      <c r="F71">
        <v>11</v>
      </c>
      <c r="G71">
        <v>22</v>
      </c>
      <c r="H71">
        <f t="shared" si="4"/>
        <v>116.92</v>
      </c>
      <c r="I71">
        <f t="shared" si="5"/>
        <v>22</v>
      </c>
      <c r="J71">
        <f t="shared" si="6"/>
        <v>116.91666666666666</v>
      </c>
      <c r="K71" s="4">
        <f t="shared" si="7"/>
        <v>140.15805555555562</v>
      </c>
    </row>
    <row r="72" spans="1:11" x14ac:dyDescent="0.25">
      <c r="A72">
        <v>71</v>
      </c>
      <c r="B72" s="1">
        <v>44453</v>
      </c>
      <c r="C72" s="2">
        <v>0.64340277777777777</v>
      </c>
      <c r="D72" s="1">
        <v>44453</v>
      </c>
      <c r="E72" s="2">
        <v>0.7085069444444444</v>
      </c>
      <c r="F72">
        <v>7</v>
      </c>
      <c r="G72">
        <v>2</v>
      </c>
      <c r="H72">
        <f t="shared" si="4"/>
        <v>93.75</v>
      </c>
      <c r="I72">
        <f t="shared" si="5"/>
        <v>7</v>
      </c>
      <c r="J72">
        <f t="shared" si="6"/>
        <v>93.749999999999943</v>
      </c>
      <c r="K72" s="4">
        <f t="shared" si="7"/>
        <v>141.72055555555562</v>
      </c>
    </row>
    <row r="73" spans="1:11" x14ac:dyDescent="0.25">
      <c r="A73">
        <v>72</v>
      </c>
      <c r="B73" s="1">
        <v>44453</v>
      </c>
      <c r="C73" s="2">
        <v>0.77552083333333333</v>
      </c>
      <c r="D73" s="1">
        <v>44453</v>
      </c>
      <c r="E73" s="2">
        <v>0.80270833333333336</v>
      </c>
      <c r="F73">
        <v>8</v>
      </c>
      <c r="G73">
        <v>7</v>
      </c>
      <c r="H73">
        <f t="shared" si="4"/>
        <v>39.15</v>
      </c>
      <c r="I73">
        <f t="shared" si="5"/>
        <v>13</v>
      </c>
      <c r="J73">
        <f t="shared" si="6"/>
        <v>39.150000000000048</v>
      </c>
      <c r="K73" s="4">
        <f t="shared" si="7"/>
        <v>142.37305555555562</v>
      </c>
    </row>
    <row r="74" spans="1:11" x14ac:dyDescent="0.25">
      <c r="A74">
        <v>73</v>
      </c>
      <c r="B74" s="1">
        <v>44453</v>
      </c>
      <c r="C74" s="2">
        <v>0.87285879629629637</v>
      </c>
      <c r="D74" s="1">
        <v>44453</v>
      </c>
      <c r="E74" s="2">
        <v>0.91951388888888885</v>
      </c>
      <c r="F74">
        <v>6</v>
      </c>
      <c r="G74">
        <v>1</v>
      </c>
      <c r="H74">
        <f t="shared" si="4"/>
        <v>67.180000000000007</v>
      </c>
      <c r="I74">
        <f t="shared" si="5"/>
        <v>12</v>
      </c>
      <c r="J74">
        <f t="shared" si="6"/>
        <v>67.183333333333181</v>
      </c>
      <c r="K74" s="4">
        <f t="shared" si="7"/>
        <v>143.49277777777783</v>
      </c>
    </row>
    <row r="75" spans="1:11" x14ac:dyDescent="0.25">
      <c r="A75">
        <v>74</v>
      </c>
      <c r="B75" s="1">
        <v>44454</v>
      </c>
      <c r="C75" s="2">
        <v>4.2361111111111106E-2</v>
      </c>
      <c r="D75" s="1">
        <v>44454</v>
      </c>
      <c r="E75" s="2">
        <v>0.17298611111111109</v>
      </c>
      <c r="F75">
        <v>0</v>
      </c>
      <c r="G75">
        <v>6</v>
      </c>
      <c r="H75">
        <f t="shared" si="4"/>
        <v>188.1</v>
      </c>
      <c r="I75">
        <f t="shared" si="5"/>
        <v>11</v>
      </c>
      <c r="J75">
        <f t="shared" si="6"/>
        <v>188.1</v>
      </c>
      <c r="K75" s="4">
        <f t="shared" si="7"/>
        <v>146.62777777777782</v>
      </c>
    </row>
    <row r="76" spans="1:11" x14ac:dyDescent="0.25">
      <c r="A76">
        <v>75</v>
      </c>
      <c r="B76" s="1">
        <v>44454</v>
      </c>
      <c r="C76" s="2">
        <v>0.28885416666666669</v>
      </c>
      <c r="D76" s="1">
        <v>44454</v>
      </c>
      <c r="E76" s="2">
        <v>0.34437500000000004</v>
      </c>
      <c r="F76">
        <v>0</v>
      </c>
      <c r="G76">
        <v>5</v>
      </c>
      <c r="H76">
        <f t="shared" si="4"/>
        <v>79.95</v>
      </c>
      <c r="I76">
        <f t="shared" si="5"/>
        <v>5</v>
      </c>
      <c r="J76">
        <f t="shared" si="6"/>
        <v>79.950000000000031</v>
      </c>
      <c r="K76" s="4">
        <f t="shared" si="7"/>
        <v>147.96027777777783</v>
      </c>
    </row>
    <row r="77" spans="1:11" x14ac:dyDescent="0.25">
      <c r="A77">
        <v>76</v>
      </c>
      <c r="B77" s="1">
        <v>44454</v>
      </c>
      <c r="C77" s="2">
        <v>0.42424768518518513</v>
      </c>
      <c r="D77" s="1">
        <v>44454</v>
      </c>
      <c r="E77" s="2">
        <v>0.53179398148148149</v>
      </c>
      <c r="F77">
        <v>10</v>
      </c>
      <c r="G77">
        <v>1</v>
      </c>
      <c r="H77">
        <f t="shared" si="4"/>
        <v>154.87</v>
      </c>
      <c r="I77">
        <f t="shared" si="5"/>
        <v>10</v>
      </c>
      <c r="J77">
        <f t="shared" si="6"/>
        <v>154.86666666666676</v>
      </c>
      <c r="K77" s="4">
        <f t="shared" si="7"/>
        <v>150.54138888888895</v>
      </c>
    </row>
    <row r="78" spans="1:11" x14ac:dyDescent="0.25">
      <c r="A78">
        <v>77</v>
      </c>
      <c r="B78" s="1">
        <v>44454</v>
      </c>
      <c r="C78" s="2">
        <v>0.5991319444444444</v>
      </c>
      <c r="D78" s="1">
        <v>44454</v>
      </c>
      <c r="E78" s="2">
        <v>0.63361111111111112</v>
      </c>
      <c r="F78">
        <v>14</v>
      </c>
      <c r="G78">
        <v>21</v>
      </c>
      <c r="H78">
        <f t="shared" si="4"/>
        <v>49.65</v>
      </c>
      <c r="I78">
        <f t="shared" si="5"/>
        <v>23</v>
      </c>
      <c r="J78">
        <f t="shared" si="6"/>
        <v>49.650000000000091</v>
      </c>
      <c r="K78" s="4">
        <f t="shared" si="7"/>
        <v>151.36888888888896</v>
      </c>
    </row>
    <row r="79" spans="1:11" x14ac:dyDescent="0.25">
      <c r="A79">
        <v>78</v>
      </c>
      <c r="B79" s="1">
        <v>44454</v>
      </c>
      <c r="C79" s="2">
        <v>0.7228472222222222</v>
      </c>
      <c r="D79" s="1">
        <v>44454</v>
      </c>
      <c r="E79" s="2">
        <v>0.77552083333333333</v>
      </c>
      <c r="F79">
        <v>4</v>
      </c>
      <c r="G79">
        <v>1</v>
      </c>
      <c r="H79">
        <f t="shared" si="4"/>
        <v>75.849999999999994</v>
      </c>
      <c r="I79">
        <f t="shared" si="5"/>
        <v>6</v>
      </c>
      <c r="J79">
        <f t="shared" si="6"/>
        <v>75.850000000000023</v>
      </c>
      <c r="K79" s="4">
        <f t="shared" si="7"/>
        <v>152.63305555555561</v>
      </c>
    </row>
    <row r="80" spans="1:11" x14ac:dyDescent="0.25">
      <c r="A80">
        <v>79</v>
      </c>
      <c r="B80" s="1">
        <v>44454</v>
      </c>
      <c r="C80" s="2">
        <v>0.86644675925925929</v>
      </c>
      <c r="D80" s="1">
        <v>44454</v>
      </c>
      <c r="E80" s="2">
        <v>0.90680555555555553</v>
      </c>
      <c r="F80">
        <v>7</v>
      </c>
      <c r="G80">
        <v>2</v>
      </c>
      <c r="H80">
        <f t="shared" si="4"/>
        <v>58.12</v>
      </c>
      <c r="I80">
        <f t="shared" si="5"/>
        <v>12</v>
      </c>
      <c r="J80">
        <f t="shared" si="6"/>
        <v>58.116666666666589</v>
      </c>
      <c r="K80" s="4">
        <f t="shared" si="7"/>
        <v>153.60166666666672</v>
      </c>
    </row>
    <row r="81" spans="1:11" x14ac:dyDescent="0.25">
      <c r="A81">
        <v>80</v>
      </c>
      <c r="B81" s="1">
        <v>44455</v>
      </c>
      <c r="C81" s="2">
        <v>0.13571759259259261</v>
      </c>
      <c r="D81" s="1">
        <v>44455</v>
      </c>
      <c r="E81" s="2">
        <v>0.25288194444444445</v>
      </c>
      <c r="F81">
        <v>13</v>
      </c>
      <c r="G81">
        <v>5</v>
      </c>
      <c r="H81">
        <f t="shared" si="4"/>
        <v>168.72</v>
      </c>
      <c r="I81">
        <f t="shared" si="5"/>
        <v>23</v>
      </c>
      <c r="J81">
        <f t="shared" si="6"/>
        <v>168.71666666666664</v>
      </c>
      <c r="K81" s="4">
        <f t="shared" si="7"/>
        <v>156.41361111111115</v>
      </c>
    </row>
    <row r="82" spans="1:11" x14ac:dyDescent="0.25">
      <c r="A82">
        <v>81</v>
      </c>
      <c r="B82" s="1">
        <v>44455</v>
      </c>
      <c r="C82" s="2">
        <v>0.29960648148148145</v>
      </c>
      <c r="D82" s="1">
        <v>44455</v>
      </c>
      <c r="E82" s="2">
        <v>0.37712962962962965</v>
      </c>
      <c r="F82">
        <v>13</v>
      </c>
      <c r="G82">
        <v>11</v>
      </c>
      <c r="H82">
        <f t="shared" si="4"/>
        <v>111.63</v>
      </c>
      <c r="I82">
        <f t="shared" si="5"/>
        <v>31</v>
      </c>
      <c r="J82">
        <f t="shared" si="6"/>
        <v>111.63333333333341</v>
      </c>
      <c r="K82" s="4">
        <f t="shared" si="7"/>
        <v>158.2741666666667</v>
      </c>
    </row>
    <row r="83" spans="1:11" x14ac:dyDescent="0.25">
      <c r="A83">
        <v>82</v>
      </c>
      <c r="B83" s="1">
        <v>44455</v>
      </c>
      <c r="C83" s="2">
        <v>0.46118055555555554</v>
      </c>
      <c r="D83" s="1">
        <v>44455</v>
      </c>
      <c r="E83" s="2">
        <v>0.5005208333333333</v>
      </c>
      <c r="F83">
        <v>14</v>
      </c>
      <c r="G83">
        <v>9</v>
      </c>
      <c r="H83">
        <f t="shared" si="4"/>
        <v>56.65</v>
      </c>
      <c r="I83">
        <f t="shared" si="5"/>
        <v>34</v>
      </c>
      <c r="J83">
        <f t="shared" si="6"/>
        <v>56.649999999999977</v>
      </c>
      <c r="K83" s="4">
        <f t="shared" si="7"/>
        <v>159.21833333333336</v>
      </c>
    </row>
    <row r="84" spans="1:11" x14ac:dyDescent="0.25">
      <c r="A84">
        <v>83</v>
      </c>
      <c r="B84" s="1">
        <v>44455</v>
      </c>
      <c r="C84" s="2">
        <v>0.57986111111111105</v>
      </c>
      <c r="D84" s="1">
        <v>44455</v>
      </c>
      <c r="E84" s="2">
        <v>0.61469907407407409</v>
      </c>
      <c r="F84">
        <v>14</v>
      </c>
      <c r="G84">
        <v>9</v>
      </c>
      <c r="H84">
        <f t="shared" si="4"/>
        <v>50.17</v>
      </c>
      <c r="I84">
        <f t="shared" si="5"/>
        <v>39</v>
      </c>
      <c r="J84">
        <f t="shared" si="6"/>
        <v>50.166666666666785</v>
      </c>
      <c r="K84" s="4">
        <f t="shared" si="7"/>
        <v>160.05444444444447</v>
      </c>
    </row>
    <row r="85" spans="1:11" x14ac:dyDescent="0.25">
      <c r="A85">
        <v>84</v>
      </c>
      <c r="B85" s="1">
        <v>44455</v>
      </c>
      <c r="C85" s="2">
        <v>0.67444444444444451</v>
      </c>
      <c r="D85" s="1">
        <v>44455</v>
      </c>
      <c r="E85" s="2">
        <v>0.72362268518518524</v>
      </c>
      <c r="F85">
        <v>12</v>
      </c>
      <c r="G85">
        <v>7</v>
      </c>
      <c r="H85">
        <f t="shared" si="4"/>
        <v>70.819999999999993</v>
      </c>
      <c r="I85">
        <f t="shared" si="5"/>
        <v>42</v>
      </c>
      <c r="J85">
        <f t="shared" si="6"/>
        <v>70.816666666666649</v>
      </c>
      <c r="K85" s="4">
        <f t="shared" si="7"/>
        <v>161.23472222222225</v>
      </c>
    </row>
    <row r="86" spans="1:11" x14ac:dyDescent="0.25">
      <c r="A86">
        <v>85</v>
      </c>
      <c r="B86" s="1">
        <v>44455</v>
      </c>
      <c r="C86" s="2">
        <v>0.7926157407407407</v>
      </c>
      <c r="D86" s="1">
        <v>44455</v>
      </c>
      <c r="E86" s="2">
        <v>0.86523148148148143</v>
      </c>
      <c r="F86">
        <v>2</v>
      </c>
      <c r="G86">
        <v>19</v>
      </c>
      <c r="H86">
        <f t="shared" si="4"/>
        <v>104.57</v>
      </c>
      <c r="I86">
        <f t="shared" si="5"/>
        <v>37</v>
      </c>
      <c r="J86">
        <f t="shared" si="6"/>
        <v>104.56666666666666</v>
      </c>
      <c r="K86" s="4">
        <f t="shared" si="7"/>
        <v>162.97750000000002</v>
      </c>
    </row>
    <row r="87" spans="1:11" x14ac:dyDescent="0.25">
      <c r="A87">
        <v>86</v>
      </c>
      <c r="B87" s="1">
        <v>44456</v>
      </c>
      <c r="C87" s="2">
        <v>0.28914351851851855</v>
      </c>
      <c r="D87" s="1">
        <v>44456</v>
      </c>
      <c r="E87" s="2">
        <v>0.33407407407407402</v>
      </c>
      <c r="F87">
        <v>4</v>
      </c>
      <c r="G87">
        <v>11</v>
      </c>
      <c r="H87">
        <f t="shared" si="4"/>
        <v>64.7</v>
      </c>
      <c r="I87">
        <f t="shared" si="5"/>
        <v>22</v>
      </c>
      <c r="J87">
        <f t="shared" si="6"/>
        <v>64.699999999999875</v>
      </c>
      <c r="K87" s="4">
        <f t="shared" si="7"/>
        <v>164.05583333333334</v>
      </c>
    </row>
    <row r="88" spans="1:11" x14ac:dyDescent="0.25">
      <c r="A88">
        <v>87</v>
      </c>
      <c r="B88" s="1">
        <v>44456</v>
      </c>
      <c r="C88" s="2">
        <v>0.45840277777777777</v>
      </c>
      <c r="D88" s="1">
        <v>44456</v>
      </c>
      <c r="E88" s="2">
        <v>0.47927083333333331</v>
      </c>
      <c r="F88">
        <v>21</v>
      </c>
      <c r="G88">
        <v>15</v>
      </c>
      <c r="H88">
        <f t="shared" si="4"/>
        <v>30.05</v>
      </c>
      <c r="I88">
        <f t="shared" si="5"/>
        <v>32</v>
      </c>
      <c r="J88">
        <f t="shared" si="6"/>
        <v>30.049999999999983</v>
      </c>
      <c r="K88" s="4">
        <f t="shared" si="7"/>
        <v>164.55666666666667</v>
      </c>
    </row>
    <row r="89" spans="1:11" x14ac:dyDescent="0.25">
      <c r="A89">
        <v>88</v>
      </c>
      <c r="B89" s="1">
        <v>44456</v>
      </c>
      <c r="C89" s="2">
        <v>0.55218749999999994</v>
      </c>
      <c r="D89" s="1">
        <v>44456</v>
      </c>
      <c r="E89" s="2">
        <v>0.62156250000000002</v>
      </c>
      <c r="F89">
        <v>7</v>
      </c>
      <c r="G89">
        <v>13</v>
      </c>
      <c r="H89">
        <f t="shared" si="4"/>
        <v>99.9</v>
      </c>
      <c r="I89">
        <f t="shared" si="5"/>
        <v>24</v>
      </c>
      <c r="J89">
        <f t="shared" si="6"/>
        <v>99.900000000000119</v>
      </c>
      <c r="K89" s="4">
        <f t="shared" si="7"/>
        <v>166.22166666666666</v>
      </c>
    </row>
    <row r="90" spans="1:11" x14ac:dyDescent="0.25">
      <c r="A90">
        <v>89</v>
      </c>
      <c r="B90" s="1">
        <v>44456</v>
      </c>
      <c r="C90" s="2">
        <v>0.64994212962962961</v>
      </c>
      <c r="D90" s="1">
        <v>44456</v>
      </c>
      <c r="E90" s="2">
        <v>0.71797453703703706</v>
      </c>
      <c r="F90">
        <v>14</v>
      </c>
      <c r="G90">
        <v>16</v>
      </c>
      <c r="H90">
        <f t="shared" si="4"/>
        <v>97.97</v>
      </c>
      <c r="I90">
        <f t="shared" si="5"/>
        <v>25</v>
      </c>
      <c r="J90">
        <f t="shared" si="6"/>
        <v>97.96666666666674</v>
      </c>
      <c r="K90" s="4">
        <f t="shared" si="7"/>
        <v>167.85444444444445</v>
      </c>
    </row>
    <row r="91" spans="1:11" x14ac:dyDescent="0.25">
      <c r="A91">
        <v>90</v>
      </c>
      <c r="B91" s="1">
        <v>44456</v>
      </c>
      <c r="C91" s="2">
        <v>0.80049768518518516</v>
      </c>
      <c r="D91" s="1">
        <v>44456</v>
      </c>
      <c r="E91" s="2">
        <v>0.86509259259259252</v>
      </c>
      <c r="F91">
        <v>7</v>
      </c>
      <c r="G91">
        <v>0</v>
      </c>
      <c r="H91">
        <f t="shared" si="4"/>
        <v>93.02</v>
      </c>
      <c r="I91">
        <f t="shared" si="5"/>
        <v>16</v>
      </c>
      <c r="J91">
        <f t="shared" si="6"/>
        <v>93.016666666666609</v>
      </c>
      <c r="K91" s="4">
        <f t="shared" si="7"/>
        <v>169.40472222222223</v>
      </c>
    </row>
    <row r="92" spans="1:11" x14ac:dyDescent="0.25">
      <c r="A92">
        <v>91</v>
      </c>
      <c r="B92" s="1">
        <v>44457</v>
      </c>
      <c r="C92" s="2">
        <v>0.21187500000000001</v>
      </c>
      <c r="D92" s="1">
        <v>44457</v>
      </c>
      <c r="E92" s="2">
        <v>0.26673611111111112</v>
      </c>
      <c r="F92">
        <v>17</v>
      </c>
      <c r="G92">
        <v>15</v>
      </c>
      <c r="H92">
        <f t="shared" si="4"/>
        <v>79</v>
      </c>
      <c r="I92">
        <f t="shared" si="5"/>
        <v>33</v>
      </c>
      <c r="J92">
        <f t="shared" si="6"/>
        <v>79</v>
      </c>
      <c r="K92" s="4">
        <f t="shared" si="7"/>
        <v>170.7213888888889</v>
      </c>
    </row>
    <row r="93" spans="1:11" x14ac:dyDescent="0.25">
      <c r="A93">
        <v>92</v>
      </c>
      <c r="B93" s="1">
        <v>44457</v>
      </c>
      <c r="C93" s="2">
        <v>0.38490740740740742</v>
      </c>
      <c r="D93" s="1">
        <v>44457</v>
      </c>
      <c r="E93" s="2">
        <v>0.41679398148148145</v>
      </c>
      <c r="F93">
        <v>5</v>
      </c>
      <c r="G93">
        <v>8</v>
      </c>
      <c r="H93">
        <f t="shared" si="4"/>
        <v>45.92</v>
      </c>
      <c r="I93">
        <f t="shared" si="5"/>
        <v>23</v>
      </c>
      <c r="J93">
        <f t="shared" si="6"/>
        <v>45.9166666666666</v>
      </c>
      <c r="K93" s="4">
        <f t="shared" si="7"/>
        <v>171.48666666666668</v>
      </c>
    </row>
    <row r="94" spans="1:11" x14ac:dyDescent="0.25">
      <c r="A94">
        <v>93</v>
      </c>
      <c r="B94" s="1">
        <v>44457</v>
      </c>
      <c r="C94" s="2">
        <v>0.47458333333333336</v>
      </c>
      <c r="D94" s="1">
        <v>44457</v>
      </c>
      <c r="E94" s="2">
        <v>0.5599884259259259</v>
      </c>
      <c r="F94">
        <v>14</v>
      </c>
      <c r="G94">
        <v>9</v>
      </c>
      <c r="H94">
        <f t="shared" si="4"/>
        <v>122.98</v>
      </c>
      <c r="I94">
        <f t="shared" si="5"/>
        <v>29</v>
      </c>
      <c r="J94">
        <f t="shared" si="6"/>
        <v>122.98333333333328</v>
      </c>
      <c r="K94" s="4">
        <f t="shared" si="7"/>
        <v>173.53638888888889</v>
      </c>
    </row>
    <row r="95" spans="1:11" x14ac:dyDescent="0.25">
      <c r="A95">
        <v>94</v>
      </c>
      <c r="B95" s="1">
        <v>44457</v>
      </c>
      <c r="C95" s="2">
        <v>0.62175925925925923</v>
      </c>
      <c r="D95" s="1">
        <v>44457</v>
      </c>
      <c r="E95" s="2">
        <v>0.64258101851851845</v>
      </c>
      <c r="F95">
        <v>11</v>
      </c>
      <c r="G95">
        <v>17</v>
      </c>
      <c r="H95">
        <f t="shared" si="4"/>
        <v>29.98</v>
      </c>
      <c r="I95">
        <f t="shared" si="5"/>
        <v>31</v>
      </c>
      <c r="J95">
        <f t="shared" si="6"/>
        <v>29.983333333333277</v>
      </c>
      <c r="K95" s="4">
        <f t="shared" si="7"/>
        <v>174.03611111111113</v>
      </c>
    </row>
    <row r="96" spans="1:11" x14ac:dyDescent="0.25">
      <c r="A96">
        <v>95</v>
      </c>
      <c r="B96" s="1">
        <v>44457</v>
      </c>
      <c r="C96" s="2">
        <v>0.72517361111111101</v>
      </c>
      <c r="D96" s="1">
        <v>44457</v>
      </c>
      <c r="E96" s="2">
        <v>0.78138888888888891</v>
      </c>
      <c r="F96">
        <v>7</v>
      </c>
      <c r="G96">
        <v>16</v>
      </c>
      <c r="H96">
        <f t="shared" si="4"/>
        <v>80.95</v>
      </c>
      <c r="I96">
        <f t="shared" si="5"/>
        <v>21</v>
      </c>
      <c r="J96">
        <f t="shared" si="6"/>
        <v>80.950000000000188</v>
      </c>
      <c r="K96" s="4">
        <f t="shared" si="7"/>
        <v>175.38527777777779</v>
      </c>
    </row>
    <row r="97" spans="1:11" x14ac:dyDescent="0.25">
      <c r="A97">
        <v>96</v>
      </c>
      <c r="B97" s="1">
        <v>44458</v>
      </c>
      <c r="C97" s="2">
        <v>0.37921296296296297</v>
      </c>
      <c r="D97" s="1">
        <v>44458</v>
      </c>
      <c r="E97" s="2">
        <v>0.44873842592592594</v>
      </c>
      <c r="F97">
        <v>5</v>
      </c>
      <c r="G97">
        <v>1</v>
      </c>
      <c r="H97">
        <f t="shared" si="4"/>
        <v>100.12</v>
      </c>
      <c r="I97">
        <f t="shared" si="5"/>
        <v>10</v>
      </c>
      <c r="J97">
        <f t="shared" si="6"/>
        <v>100.11666666666667</v>
      </c>
      <c r="K97" s="4">
        <f t="shared" si="7"/>
        <v>177.05388888888891</v>
      </c>
    </row>
    <row r="98" spans="1:11" x14ac:dyDescent="0.25">
      <c r="A98">
        <v>97</v>
      </c>
      <c r="B98" s="1">
        <v>44458</v>
      </c>
      <c r="C98" s="2">
        <v>0.58005787037037038</v>
      </c>
      <c r="D98" s="1">
        <v>44458</v>
      </c>
      <c r="E98" s="2">
        <v>0.62572916666666667</v>
      </c>
      <c r="F98">
        <v>14</v>
      </c>
      <c r="G98">
        <v>7</v>
      </c>
      <c r="H98">
        <f t="shared" si="4"/>
        <v>65.77</v>
      </c>
      <c r="I98">
        <f t="shared" si="5"/>
        <v>23</v>
      </c>
      <c r="J98">
        <f t="shared" si="6"/>
        <v>65.766666666666666</v>
      </c>
      <c r="K98" s="4">
        <f t="shared" si="7"/>
        <v>178.15</v>
      </c>
    </row>
    <row r="99" spans="1:11" x14ac:dyDescent="0.25">
      <c r="A99">
        <v>98</v>
      </c>
      <c r="B99" s="1">
        <v>44458</v>
      </c>
      <c r="C99" s="2">
        <v>0.67716435185185186</v>
      </c>
      <c r="D99" s="1">
        <v>44458</v>
      </c>
      <c r="E99" s="2">
        <v>0.73178240740740741</v>
      </c>
      <c r="F99">
        <v>12</v>
      </c>
      <c r="G99">
        <v>9</v>
      </c>
      <c r="H99">
        <f t="shared" si="4"/>
        <v>78.650000000000006</v>
      </c>
      <c r="I99">
        <f t="shared" si="5"/>
        <v>28</v>
      </c>
      <c r="J99">
        <f t="shared" si="6"/>
        <v>78.649999999999977</v>
      </c>
      <c r="K99" s="4">
        <f t="shared" si="7"/>
        <v>179.46083333333334</v>
      </c>
    </row>
    <row r="100" spans="1:11" x14ac:dyDescent="0.25">
      <c r="A100">
        <v>99</v>
      </c>
      <c r="B100" s="1">
        <v>44458</v>
      </c>
      <c r="C100" s="2">
        <v>0.81361111111111117</v>
      </c>
      <c r="D100" s="1">
        <v>44458</v>
      </c>
      <c r="E100" s="2">
        <v>0.84862268518518524</v>
      </c>
      <c r="F100">
        <v>11</v>
      </c>
      <c r="G100">
        <v>9</v>
      </c>
      <c r="H100">
        <f t="shared" si="4"/>
        <v>50.42</v>
      </c>
      <c r="I100">
        <f t="shared" si="5"/>
        <v>30</v>
      </c>
      <c r="J100">
        <f t="shared" si="6"/>
        <v>50.416666666666657</v>
      </c>
      <c r="K100" s="4">
        <f t="shared" si="7"/>
        <v>180.30111111111111</v>
      </c>
    </row>
    <row r="101" spans="1:11" x14ac:dyDescent="0.25">
      <c r="A101">
        <v>100</v>
      </c>
      <c r="B101" s="1">
        <v>44458</v>
      </c>
      <c r="C101" s="2">
        <v>0.95554398148148145</v>
      </c>
      <c r="D101" s="1">
        <v>44459</v>
      </c>
      <c r="E101" s="2">
        <v>5.0520833333333327E-2</v>
      </c>
      <c r="F101">
        <v>11</v>
      </c>
      <c r="G101">
        <v>8</v>
      </c>
      <c r="H101">
        <f t="shared" si="4"/>
        <v>136.77000000000001</v>
      </c>
      <c r="I101">
        <f t="shared" si="5"/>
        <v>32</v>
      </c>
      <c r="J101">
        <f t="shared" si="6"/>
        <v>64.016666666666708</v>
      </c>
      <c r="K101" s="4">
        <f t="shared" si="7"/>
        <v>181.36805555555554</v>
      </c>
    </row>
    <row r="102" spans="1:11" x14ac:dyDescent="0.25">
      <c r="A102">
        <v>101</v>
      </c>
      <c r="B102" s="1">
        <v>44459</v>
      </c>
      <c r="C102" s="2">
        <v>0.3830324074074074</v>
      </c>
      <c r="D102" s="1">
        <v>44459</v>
      </c>
      <c r="E102" s="2">
        <v>0.44746527777777773</v>
      </c>
      <c r="F102">
        <v>12</v>
      </c>
      <c r="G102">
        <v>3</v>
      </c>
      <c r="H102">
        <f t="shared" si="4"/>
        <v>92.78</v>
      </c>
      <c r="I102">
        <f t="shared" si="5"/>
        <v>36</v>
      </c>
      <c r="J102">
        <f t="shared" si="6"/>
        <v>165.53333333333327</v>
      </c>
      <c r="K102" s="4">
        <f t="shared" si="7"/>
        <v>184.12694444444443</v>
      </c>
    </row>
    <row r="103" spans="1:11" x14ac:dyDescent="0.25">
      <c r="A103">
        <v>102</v>
      </c>
      <c r="B103" s="1">
        <v>44459</v>
      </c>
      <c r="C103" s="2">
        <v>0.47513888888888883</v>
      </c>
      <c r="D103" s="1">
        <v>44459</v>
      </c>
      <c r="E103" s="2">
        <v>0.52998842592592588</v>
      </c>
      <c r="F103">
        <v>7</v>
      </c>
      <c r="G103">
        <v>12</v>
      </c>
      <c r="H103">
        <f t="shared" si="4"/>
        <v>78.98</v>
      </c>
      <c r="I103">
        <f t="shared" si="5"/>
        <v>40</v>
      </c>
      <c r="J103">
        <f t="shared" si="6"/>
        <v>78.983333333333348</v>
      </c>
      <c r="K103" s="4">
        <f t="shared" si="7"/>
        <v>185.44333333333333</v>
      </c>
    </row>
    <row r="104" spans="1:11" x14ac:dyDescent="0.25">
      <c r="A104">
        <v>103</v>
      </c>
      <c r="B104" s="1">
        <v>44459</v>
      </c>
      <c r="C104" s="2">
        <v>0.54886574074074079</v>
      </c>
      <c r="D104" s="1">
        <v>44459</v>
      </c>
      <c r="E104" s="2">
        <v>0.59329861111111104</v>
      </c>
      <c r="F104">
        <v>9</v>
      </c>
      <c r="G104">
        <v>14</v>
      </c>
      <c r="H104">
        <f t="shared" si="4"/>
        <v>63.98</v>
      </c>
      <c r="I104">
        <f t="shared" si="5"/>
        <v>37</v>
      </c>
      <c r="J104">
        <f t="shared" si="6"/>
        <v>63.983333333333157</v>
      </c>
      <c r="K104" s="4">
        <f t="shared" si="7"/>
        <v>186.50972222222222</v>
      </c>
    </row>
    <row r="105" spans="1:11" x14ac:dyDescent="0.25">
      <c r="A105">
        <v>104</v>
      </c>
      <c r="B105" s="1">
        <v>44459</v>
      </c>
      <c r="C105" s="2">
        <v>0.63266203703703705</v>
      </c>
      <c r="D105" s="1">
        <v>44459</v>
      </c>
      <c r="E105" s="2">
        <v>0.67504629629629631</v>
      </c>
      <c r="F105">
        <v>8</v>
      </c>
      <c r="G105">
        <v>19</v>
      </c>
      <c r="H105">
        <f t="shared" si="4"/>
        <v>61.03</v>
      </c>
      <c r="I105">
        <f t="shared" si="5"/>
        <v>31</v>
      </c>
      <c r="J105">
        <f t="shared" si="6"/>
        <v>61.033333333333331</v>
      </c>
      <c r="K105" s="4">
        <f t="shared" si="7"/>
        <v>187.52694444444444</v>
      </c>
    </row>
    <row r="106" spans="1:11" x14ac:dyDescent="0.25">
      <c r="A106">
        <v>105</v>
      </c>
      <c r="B106" s="1">
        <v>44459</v>
      </c>
      <c r="C106" s="2">
        <v>0.70928240740740733</v>
      </c>
      <c r="D106" s="1">
        <v>44459</v>
      </c>
      <c r="E106" s="2">
        <v>0.72917824074074078</v>
      </c>
      <c r="F106">
        <v>23</v>
      </c>
      <c r="G106">
        <v>14</v>
      </c>
      <c r="H106">
        <f t="shared" si="4"/>
        <v>28.65</v>
      </c>
      <c r="I106">
        <f t="shared" si="5"/>
        <v>35</v>
      </c>
      <c r="J106">
        <f t="shared" si="6"/>
        <v>28.650000000000162</v>
      </c>
      <c r="K106" s="4">
        <f t="shared" si="7"/>
        <v>188.00444444444443</v>
      </c>
    </row>
    <row r="107" spans="1:11" x14ac:dyDescent="0.25">
      <c r="A107">
        <v>106</v>
      </c>
      <c r="B107" s="1">
        <v>44459</v>
      </c>
      <c r="C107" s="2">
        <v>0.74663194444444436</v>
      </c>
      <c r="D107" s="1">
        <v>44459</v>
      </c>
      <c r="E107" s="2">
        <v>0.78163194444444439</v>
      </c>
      <c r="F107">
        <v>19</v>
      </c>
      <c r="G107">
        <v>9</v>
      </c>
      <c r="H107">
        <f t="shared" si="4"/>
        <v>50.4</v>
      </c>
      <c r="I107">
        <f t="shared" si="5"/>
        <v>40</v>
      </c>
      <c r="J107">
        <f t="shared" si="6"/>
        <v>50.400000000000048</v>
      </c>
      <c r="K107" s="4">
        <f t="shared" si="7"/>
        <v>188.84444444444443</v>
      </c>
    </row>
    <row r="108" spans="1:11" x14ac:dyDescent="0.25">
      <c r="A108">
        <v>107</v>
      </c>
      <c r="B108" s="1">
        <v>44459</v>
      </c>
      <c r="C108" s="2">
        <v>0.82415509259259256</v>
      </c>
      <c r="D108" s="1">
        <v>44459</v>
      </c>
      <c r="E108" s="2">
        <v>0.91810185185185178</v>
      </c>
      <c r="F108">
        <v>0</v>
      </c>
      <c r="G108">
        <v>6</v>
      </c>
      <c r="H108">
        <f t="shared" si="4"/>
        <v>135.28</v>
      </c>
      <c r="I108">
        <f t="shared" si="5"/>
        <v>31</v>
      </c>
      <c r="J108">
        <f t="shared" si="6"/>
        <v>135.28333333333325</v>
      </c>
      <c r="K108" s="4">
        <f t="shared" si="7"/>
        <v>191.09916666666666</v>
      </c>
    </row>
    <row r="109" spans="1:11" x14ac:dyDescent="0.25">
      <c r="A109">
        <v>108</v>
      </c>
      <c r="B109" s="1">
        <v>44459</v>
      </c>
      <c r="C109" s="2">
        <v>0.97640046296296301</v>
      </c>
      <c r="D109" s="1">
        <v>44460</v>
      </c>
      <c r="E109" s="2">
        <v>5.7824074074074076E-2</v>
      </c>
      <c r="F109">
        <v>4</v>
      </c>
      <c r="G109">
        <v>15</v>
      </c>
      <c r="H109">
        <f t="shared" si="4"/>
        <v>117.25</v>
      </c>
      <c r="I109">
        <f t="shared" si="5"/>
        <v>29</v>
      </c>
      <c r="J109">
        <f t="shared" si="6"/>
        <v>33.983333333333263</v>
      </c>
      <c r="K109" s="4">
        <f t="shared" si="7"/>
        <v>191.66555555555556</v>
      </c>
    </row>
    <row r="110" spans="1:11" x14ac:dyDescent="0.25">
      <c r="A110">
        <v>109</v>
      </c>
      <c r="B110" s="1">
        <v>44460</v>
      </c>
      <c r="C110" s="2">
        <v>0.29172453703703705</v>
      </c>
      <c r="D110" s="1">
        <v>44460</v>
      </c>
      <c r="E110" s="2">
        <v>0.33641203703703698</v>
      </c>
      <c r="F110">
        <v>11</v>
      </c>
      <c r="G110">
        <v>0</v>
      </c>
      <c r="H110">
        <f t="shared" si="4"/>
        <v>64.349999999999994</v>
      </c>
      <c r="I110">
        <f t="shared" si="5"/>
        <v>25</v>
      </c>
      <c r="J110">
        <f t="shared" si="6"/>
        <v>147.61666666666656</v>
      </c>
      <c r="K110" s="4">
        <f t="shared" si="7"/>
        <v>194.12583333333333</v>
      </c>
    </row>
    <row r="111" spans="1:11" x14ac:dyDescent="0.25">
      <c r="A111">
        <v>110</v>
      </c>
      <c r="B111" s="1">
        <v>44460</v>
      </c>
      <c r="C111" s="2">
        <v>0.42815972222222221</v>
      </c>
      <c r="D111" s="1">
        <v>44460</v>
      </c>
      <c r="E111" s="2">
        <v>0.58225694444444442</v>
      </c>
      <c r="F111">
        <v>9</v>
      </c>
      <c r="G111">
        <v>4</v>
      </c>
      <c r="H111">
        <f t="shared" si="4"/>
        <v>221.9</v>
      </c>
      <c r="I111">
        <f t="shared" si="5"/>
        <v>34</v>
      </c>
      <c r="J111">
        <f t="shared" si="6"/>
        <v>221.9</v>
      </c>
      <c r="K111" s="4">
        <f t="shared" si="7"/>
        <v>197.82416666666666</v>
      </c>
    </row>
    <row r="112" spans="1:11" x14ac:dyDescent="0.25">
      <c r="A112">
        <v>111</v>
      </c>
      <c r="B112" s="1">
        <v>44460</v>
      </c>
      <c r="C112" s="2">
        <v>0.62174768518518519</v>
      </c>
      <c r="D112" s="1">
        <v>44460</v>
      </c>
      <c r="E112" s="2">
        <v>0.66903935185185182</v>
      </c>
      <c r="F112">
        <v>9</v>
      </c>
      <c r="G112">
        <v>28</v>
      </c>
      <c r="H112">
        <f t="shared" si="4"/>
        <v>68.099999999999994</v>
      </c>
      <c r="I112">
        <f t="shared" si="5"/>
        <v>39</v>
      </c>
      <c r="J112">
        <f t="shared" si="6"/>
        <v>68.099999999999937</v>
      </c>
      <c r="K112" s="4">
        <f t="shared" si="7"/>
        <v>198.95916666666665</v>
      </c>
    </row>
    <row r="113" spans="1:11" x14ac:dyDescent="0.25">
      <c r="A113">
        <v>112</v>
      </c>
      <c r="B113" s="1">
        <v>44460</v>
      </c>
      <c r="C113" s="2">
        <v>0.71136574074074066</v>
      </c>
      <c r="D113" s="1">
        <v>44460</v>
      </c>
      <c r="E113" s="2">
        <v>0.76173611111111106</v>
      </c>
      <c r="F113">
        <v>0</v>
      </c>
      <c r="G113">
        <v>10</v>
      </c>
      <c r="H113">
        <f t="shared" si="4"/>
        <v>72.53</v>
      </c>
      <c r="I113">
        <f t="shared" si="5"/>
        <v>11</v>
      </c>
      <c r="J113">
        <f t="shared" si="6"/>
        <v>72.533333333333374</v>
      </c>
      <c r="K113" s="12">
        <f t="shared" si="7"/>
        <v>200.16805555555553</v>
      </c>
    </row>
    <row r="114" spans="1:11" x14ac:dyDescent="0.25">
      <c r="A114">
        <v>113</v>
      </c>
      <c r="B114" s="1">
        <v>44460</v>
      </c>
      <c r="C114" s="2">
        <v>0.83270833333333327</v>
      </c>
      <c r="D114" s="1">
        <v>44460</v>
      </c>
      <c r="E114" s="2">
        <v>0.9375</v>
      </c>
      <c r="F114">
        <v>12</v>
      </c>
      <c r="G114">
        <v>6</v>
      </c>
      <c r="H114">
        <f t="shared" si="4"/>
        <v>150.9</v>
      </c>
      <c r="I114">
        <f t="shared" si="5"/>
        <v>13</v>
      </c>
      <c r="J114">
        <f t="shared" si="6"/>
        <v>150.90000000000009</v>
      </c>
      <c r="K114" s="4">
        <f t="shared" si="7"/>
        <v>202.68305555555554</v>
      </c>
    </row>
    <row r="115" spans="1:11" x14ac:dyDescent="0.25">
      <c r="A115">
        <v>114</v>
      </c>
      <c r="B115" s="1">
        <v>44461</v>
      </c>
      <c r="C115" s="2">
        <v>0.29829861111111111</v>
      </c>
      <c r="D115" s="1">
        <v>44461</v>
      </c>
      <c r="E115" s="2">
        <v>0.3449652777777778</v>
      </c>
      <c r="F115">
        <v>11</v>
      </c>
      <c r="G115">
        <v>5</v>
      </c>
      <c r="H115">
        <f t="shared" si="4"/>
        <v>67.2</v>
      </c>
      <c r="I115">
        <f t="shared" si="5"/>
        <v>18</v>
      </c>
      <c r="J115">
        <f t="shared" si="6"/>
        <v>67.200000000000045</v>
      </c>
      <c r="K115" s="4">
        <f t="shared" si="7"/>
        <v>203.80305555555555</v>
      </c>
    </row>
    <row r="116" spans="1:11" x14ac:dyDescent="0.25">
      <c r="A116">
        <v>115</v>
      </c>
      <c r="B116" s="1">
        <v>44461</v>
      </c>
      <c r="C116" s="2">
        <v>0.38718750000000002</v>
      </c>
      <c r="D116" s="1">
        <v>44461</v>
      </c>
      <c r="E116" s="2">
        <v>0.46149305555555559</v>
      </c>
      <c r="F116">
        <v>13</v>
      </c>
      <c r="G116">
        <v>9</v>
      </c>
      <c r="H116">
        <f t="shared" si="4"/>
        <v>107</v>
      </c>
      <c r="I116">
        <f t="shared" si="5"/>
        <v>26</v>
      </c>
      <c r="J116">
        <f t="shared" si="6"/>
        <v>107.00000000000001</v>
      </c>
      <c r="K116" s="4">
        <f t="shared" si="7"/>
        <v>205.58638888888888</v>
      </c>
    </row>
    <row r="117" spans="1:11" x14ac:dyDescent="0.25">
      <c r="A117">
        <v>116</v>
      </c>
      <c r="B117" s="1">
        <v>44461</v>
      </c>
      <c r="C117" s="2">
        <v>0.60652777777777778</v>
      </c>
      <c r="D117" s="1">
        <v>44461</v>
      </c>
      <c r="E117" s="2">
        <v>0.63285879629629627</v>
      </c>
      <c r="F117">
        <v>14</v>
      </c>
      <c r="G117">
        <v>11</v>
      </c>
      <c r="H117">
        <f t="shared" si="4"/>
        <v>37.92</v>
      </c>
      <c r="I117">
        <f t="shared" si="5"/>
        <v>31</v>
      </c>
      <c r="J117">
        <f t="shared" si="6"/>
        <v>37.916666666666629</v>
      </c>
      <c r="K117" s="4">
        <f t="shared" si="7"/>
        <v>206.21833333333333</v>
      </c>
    </row>
    <row r="118" spans="1:11" x14ac:dyDescent="0.25">
      <c r="A118">
        <v>117</v>
      </c>
      <c r="B118" s="1">
        <v>44461</v>
      </c>
      <c r="C118" s="2">
        <v>0.64589120370370368</v>
      </c>
      <c r="D118" s="1">
        <v>44461</v>
      </c>
      <c r="E118" s="2">
        <v>0.70006944444444441</v>
      </c>
      <c r="F118">
        <v>2</v>
      </c>
      <c r="G118">
        <v>0</v>
      </c>
      <c r="H118">
        <f t="shared" si="4"/>
        <v>78.02</v>
      </c>
      <c r="I118">
        <f t="shared" si="5"/>
        <v>22</v>
      </c>
      <c r="J118">
        <f t="shared" si="6"/>
        <v>78.016666666666652</v>
      </c>
      <c r="K118" s="4">
        <f t="shared" si="7"/>
        <v>207.51861111111111</v>
      </c>
    </row>
    <row r="119" spans="1:11" x14ac:dyDescent="0.25">
      <c r="A119">
        <v>118</v>
      </c>
      <c r="B119" s="1">
        <v>44461</v>
      </c>
      <c r="C119" s="2">
        <v>0.76406249999999998</v>
      </c>
      <c r="D119" s="1">
        <v>44461</v>
      </c>
      <c r="E119" s="2">
        <v>0.84799768518518526</v>
      </c>
      <c r="F119">
        <v>6</v>
      </c>
      <c r="G119">
        <v>0</v>
      </c>
      <c r="H119">
        <f t="shared" si="4"/>
        <v>120.87</v>
      </c>
      <c r="I119">
        <f t="shared" si="5"/>
        <v>28</v>
      </c>
      <c r="J119">
        <f t="shared" si="6"/>
        <v>120.8666666666668</v>
      </c>
      <c r="K119" s="4">
        <f t="shared" si="7"/>
        <v>209.53305555555556</v>
      </c>
    </row>
    <row r="120" spans="1:11" x14ac:dyDescent="0.25">
      <c r="A120">
        <v>119</v>
      </c>
      <c r="B120" s="1">
        <v>44461</v>
      </c>
      <c r="C120" s="2">
        <v>0.98342592592592604</v>
      </c>
      <c r="D120" s="1">
        <v>44462</v>
      </c>
      <c r="E120" s="2">
        <v>4.2638888888888893E-2</v>
      </c>
      <c r="F120">
        <v>4</v>
      </c>
      <c r="G120">
        <v>11</v>
      </c>
      <c r="H120">
        <f t="shared" si="4"/>
        <v>85.27</v>
      </c>
      <c r="I120">
        <f t="shared" si="5"/>
        <v>32</v>
      </c>
      <c r="J120">
        <f t="shared" si="6"/>
        <v>23.866666666666507</v>
      </c>
      <c r="K120" s="4">
        <f t="shared" si="7"/>
        <v>209.93083333333334</v>
      </c>
    </row>
    <row r="121" spans="1:11" x14ac:dyDescent="0.25">
      <c r="A121">
        <v>120</v>
      </c>
      <c r="B121" s="1">
        <v>44462</v>
      </c>
      <c r="C121" s="2">
        <v>0.29726851851851849</v>
      </c>
      <c r="D121" s="1">
        <v>44462</v>
      </c>
      <c r="E121" s="2">
        <v>0.39068287037037036</v>
      </c>
      <c r="F121">
        <v>19</v>
      </c>
      <c r="G121">
        <v>3</v>
      </c>
      <c r="H121">
        <f t="shared" si="4"/>
        <v>134.52000000000001</v>
      </c>
      <c r="I121">
        <f t="shared" si="5"/>
        <v>40</v>
      </c>
      <c r="J121">
        <f t="shared" si="6"/>
        <v>195.91666666666671</v>
      </c>
      <c r="K121" s="4">
        <f t="shared" si="7"/>
        <v>213.19611111111112</v>
      </c>
    </row>
    <row r="122" spans="1:11" x14ac:dyDescent="0.25">
      <c r="A122">
        <v>121</v>
      </c>
      <c r="B122" s="1">
        <v>44462</v>
      </c>
      <c r="C122" s="2">
        <v>0.43444444444444441</v>
      </c>
      <c r="D122" s="1">
        <v>44462</v>
      </c>
      <c r="E122" s="2">
        <v>0.51065972222222222</v>
      </c>
      <c r="F122">
        <v>3</v>
      </c>
      <c r="G122">
        <v>21</v>
      </c>
      <c r="H122">
        <f t="shared" si="4"/>
        <v>109.75</v>
      </c>
      <c r="I122">
        <f t="shared" si="5"/>
        <v>40</v>
      </c>
      <c r="J122">
        <f t="shared" si="6"/>
        <v>109.75000000000006</v>
      </c>
      <c r="K122" s="4">
        <f t="shared" si="7"/>
        <v>215.0252777777778</v>
      </c>
    </row>
    <row r="123" spans="1:11" x14ac:dyDescent="0.25">
      <c r="A123">
        <v>122</v>
      </c>
      <c r="B123" s="1">
        <v>44462</v>
      </c>
      <c r="C123" s="2">
        <v>0.54518518518518522</v>
      </c>
      <c r="D123" s="1">
        <v>44462</v>
      </c>
      <c r="E123" s="2">
        <v>0.58775462962962965</v>
      </c>
      <c r="F123">
        <v>19</v>
      </c>
      <c r="G123">
        <v>22</v>
      </c>
      <c r="H123">
        <f t="shared" si="4"/>
        <v>61.3</v>
      </c>
      <c r="I123">
        <f t="shared" si="5"/>
        <v>38</v>
      </c>
      <c r="J123">
        <f t="shared" si="6"/>
        <v>61.29999999999999</v>
      </c>
      <c r="K123" s="4">
        <f t="shared" si="7"/>
        <v>216.04694444444448</v>
      </c>
    </row>
    <row r="124" spans="1:11" x14ac:dyDescent="0.25">
      <c r="A124">
        <v>123</v>
      </c>
      <c r="B124" s="1">
        <v>44462</v>
      </c>
      <c r="C124" s="2">
        <v>0.63270833333333332</v>
      </c>
      <c r="D124" s="1">
        <v>44462</v>
      </c>
      <c r="E124" s="2">
        <v>0.74785879629629637</v>
      </c>
      <c r="F124">
        <v>13</v>
      </c>
      <c r="G124">
        <v>14</v>
      </c>
      <c r="H124">
        <f t="shared" si="4"/>
        <v>165.82</v>
      </c>
      <c r="I124">
        <f t="shared" si="5"/>
        <v>29</v>
      </c>
      <c r="J124">
        <f t="shared" si="6"/>
        <v>165.8166666666668</v>
      </c>
      <c r="K124" s="4">
        <f t="shared" si="7"/>
        <v>218.8105555555556</v>
      </c>
    </row>
    <row r="125" spans="1:11" x14ac:dyDescent="0.25">
      <c r="A125">
        <v>124</v>
      </c>
      <c r="B125" s="1">
        <v>44462</v>
      </c>
      <c r="C125" s="2">
        <v>0.78940972222222217</v>
      </c>
      <c r="D125" s="1">
        <v>44462</v>
      </c>
      <c r="E125" s="2">
        <v>0.88962962962962966</v>
      </c>
      <c r="F125">
        <v>19</v>
      </c>
      <c r="G125">
        <v>25</v>
      </c>
      <c r="H125">
        <f t="shared" si="4"/>
        <v>144.32</v>
      </c>
      <c r="I125">
        <f t="shared" si="5"/>
        <v>34</v>
      </c>
      <c r="J125">
        <f t="shared" si="6"/>
        <v>144.31666666666678</v>
      </c>
      <c r="K125" s="4">
        <f t="shared" si="7"/>
        <v>221.21583333333336</v>
      </c>
    </row>
    <row r="126" spans="1:11" x14ac:dyDescent="0.25">
      <c r="A126">
        <v>125</v>
      </c>
      <c r="B126" s="1">
        <v>44463</v>
      </c>
      <c r="C126" s="2">
        <v>0.17437499999999997</v>
      </c>
      <c r="D126" s="1">
        <v>44463</v>
      </c>
      <c r="E126" s="2">
        <v>0.30024305555555558</v>
      </c>
      <c r="F126">
        <v>19</v>
      </c>
      <c r="G126">
        <v>11</v>
      </c>
      <c r="H126">
        <f t="shared" si="4"/>
        <v>181.25</v>
      </c>
      <c r="I126">
        <f t="shared" si="5"/>
        <v>28</v>
      </c>
      <c r="J126">
        <f t="shared" si="6"/>
        <v>181.25000000000009</v>
      </c>
      <c r="K126" s="4">
        <f t="shared" si="7"/>
        <v>224.23666666666671</v>
      </c>
    </row>
    <row r="127" spans="1:11" x14ac:dyDescent="0.25">
      <c r="A127">
        <v>126</v>
      </c>
      <c r="B127" s="1">
        <v>44463</v>
      </c>
      <c r="C127" s="2">
        <v>0.45619212962962963</v>
      </c>
      <c r="D127" s="1">
        <v>44463</v>
      </c>
      <c r="E127" s="2">
        <v>0.59104166666666669</v>
      </c>
      <c r="F127">
        <v>13</v>
      </c>
      <c r="G127">
        <v>4</v>
      </c>
      <c r="H127">
        <f t="shared" si="4"/>
        <v>194.18</v>
      </c>
      <c r="I127">
        <f t="shared" si="5"/>
        <v>30</v>
      </c>
      <c r="J127">
        <f t="shared" si="6"/>
        <v>194.18333333333337</v>
      </c>
      <c r="K127" s="4">
        <f t="shared" si="7"/>
        <v>227.47305555555559</v>
      </c>
    </row>
    <row r="128" spans="1:11" x14ac:dyDescent="0.25">
      <c r="A128">
        <v>127</v>
      </c>
      <c r="B128" s="1">
        <v>44463</v>
      </c>
      <c r="C128" s="2">
        <v>0.72642361111111109</v>
      </c>
      <c r="D128" s="1">
        <v>44463</v>
      </c>
      <c r="E128" s="2">
        <v>0.78383101851851855</v>
      </c>
      <c r="F128">
        <v>13</v>
      </c>
      <c r="G128">
        <v>9</v>
      </c>
      <c r="H128">
        <f t="shared" si="4"/>
        <v>82.67</v>
      </c>
      <c r="I128">
        <f t="shared" si="5"/>
        <v>39</v>
      </c>
      <c r="J128">
        <f t="shared" si="6"/>
        <v>82.666666666666742</v>
      </c>
      <c r="K128" s="4">
        <f t="shared" si="7"/>
        <v>228.85083333333336</v>
      </c>
    </row>
    <row r="129" spans="1:11" x14ac:dyDescent="0.25">
      <c r="A129">
        <v>128</v>
      </c>
      <c r="B129" s="1">
        <v>44463</v>
      </c>
      <c r="C129" s="2">
        <v>0.8197106481481482</v>
      </c>
      <c r="D129" s="1">
        <v>44463</v>
      </c>
      <c r="E129" s="2">
        <v>0.88407407407407401</v>
      </c>
      <c r="F129">
        <v>10</v>
      </c>
      <c r="G129">
        <v>12</v>
      </c>
      <c r="H129">
        <f t="shared" si="4"/>
        <v>92.68</v>
      </c>
      <c r="I129">
        <f t="shared" si="5"/>
        <v>40</v>
      </c>
      <c r="J129">
        <f t="shared" si="6"/>
        <v>92.683333333333167</v>
      </c>
      <c r="K129" s="4">
        <f t="shared" si="7"/>
        <v>230.39555555555557</v>
      </c>
    </row>
    <row r="130" spans="1:11" x14ac:dyDescent="0.25">
      <c r="A130">
        <v>129</v>
      </c>
      <c r="B130" s="1">
        <v>44464</v>
      </c>
      <c r="C130" s="2">
        <v>0.29473379629629631</v>
      </c>
      <c r="D130" s="1">
        <v>44464</v>
      </c>
      <c r="E130" s="2">
        <v>0.3518634259259259</v>
      </c>
      <c r="F130">
        <v>9</v>
      </c>
      <c r="G130">
        <v>11</v>
      </c>
      <c r="H130">
        <f t="shared" si="4"/>
        <v>82.27</v>
      </c>
      <c r="I130">
        <f t="shared" si="5"/>
        <v>37</v>
      </c>
      <c r="J130">
        <f t="shared" si="6"/>
        <v>82.266666666666609</v>
      </c>
      <c r="K130" s="4">
        <f t="shared" si="7"/>
        <v>231.76666666666668</v>
      </c>
    </row>
    <row r="131" spans="1:11" x14ac:dyDescent="0.25">
      <c r="A131">
        <v>130</v>
      </c>
      <c r="B131" s="1">
        <v>44464</v>
      </c>
      <c r="C131" s="2">
        <v>0.42454861111111114</v>
      </c>
      <c r="D131" s="1">
        <v>44464</v>
      </c>
      <c r="E131" s="2">
        <v>0.50074074074074071</v>
      </c>
      <c r="F131">
        <v>14</v>
      </c>
      <c r="G131">
        <v>20</v>
      </c>
      <c r="H131">
        <f t="shared" ref="H131:H158" si="8">ROUND(IF(D131&gt;B131,(1+E131-C131)*24*60,(E131-C131)*24*60),2)</f>
        <v>109.72</v>
      </c>
      <c r="I131">
        <f t="shared" si="5"/>
        <v>40</v>
      </c>
      <c r="J131">
        <f t="shared" si="6"/>
        <v>109.71666666666658</v>
      </c>
      <c r="K131" s="4">
        <f t="shared" si="7"/>
        <v>233.5952777777778</v>
      </c>
    </row>
    <row r="132" spans="1:11" x14ac:dyDescent="0.25">
      <c r="A132">
        <v>131</v>
      </c>
      <c r="B132" s="1">
        <v>44464</v>
      </c>
      <c r="C132" s="2">
        <v>0.5447453703703703</v>
      </c>
      <c r="D132" s="1">
        <v>44464</v>
      </c>
      <c r="E132" s="2">
        <v>0.57574074074074078</v>
      </c>
      <c r="F132">
        <v>1</v>
      </c>
      <c r="G132">
        <v>3</v>
      </c>
      <c r="H132">
        <f t="shared" si="8"/>
        <v>44.63</v>
      </c>
      <c r="I132">
        <f t="shared" ref="I132:I158" si="9">I131-G131+F132</f>
        <v>21</v>
      </c>
      <c r="J132">
        <f t="shared" ref="J132:J158" si="10">IF(D132&gt;B132,(1-C132)*60*24,(E132-C132)*60*24)+IF(D131&gt;B131,E131*24*60,0)</f>
        <v>44.633333333333489</v>
      </c>
      <c r="K132" s="4">
        <f t="shared" ref="K132:K158" si="11">J132/60+K131</f>
        <v>234.3391666666667</v>
      </c>
    </row>
    <row r="133" spans="1:11" x14ac:dyDescent="0.25">
      <c r="A133">
        <v>132</v>
      </c>
      <c r="B133" s="1">
        <v>44464</v>
      </c>
      <c r="C133" s="2">
        <v>0.63065972222222222</v>
      </c>
      <c r="D133" s="1">
        <v>44464</v>
      </c>
      <c r="E133" s="2">
        <v>0.66954861111111119</v>
      </c>
      <c r="F133">
        <v>5</v>
      </c>
      <c r="G133">
        <v>6</v>
      </c>
      <c r="H133">
        <f t="shared" si="8"/>
        <v>56</v>
      </c>
      <c r="I133">
        <f t="shared" si="9"/>
        <v>23</v>
      </c>
      <c r="J133">
        <f t="shared" si="10"/>
        <v>56.000000000000121</v>
      </c>
      <c r="K133" s="4">
        <f t="shared" si="11"/>
        <v>235.27250000000004</v>
      </c>
    </row>
    <row r="134" spans="1:11" x14ac:dyDescent="0.25">
      <c r="A134">
        <v>133</v>
      </c>
      <c r="B134" s="1">
        <v>44464</v>
      </c>
      <c r="C134" s="2">
        <v>0.71141203703703704</v>
      </c>
      <c r="D134" s="1">
        <v>44464</v>
      </c>
      <c r="E134" s="2">
        <v>0.75629629629629624</v>
      </c>
      <c r="F134">
        <v>12</v>
      </c>
      <c r="G134">
        <v>6</v>
      </c>
      <c r="H134">
        <f t="shared" si="8"/>
        <v>64.63</v>
      </c>
      <c r="I134">
        <f t="shared" si="9"/>
        <v>29</v>
      </c>
      <c r="J134">
        <f t="shared" si="10"/>
        <v>64.633333333333255</v>
      </c>
      <c r="K134" s="4">
        <f t="shared" si="11"/>
        <v>236.34972222222225</v>
      </c>
    </row>
    <row r="135" spans="1:11" x14ac:dyDescent="0.25">
      <c r="A135">
        <v>134</v>
      </c>
      <c r="B135" s="1">
        <v>44465</v>
      </c>
      <c r="C135" s="2">
        <v>0.26834490740740741</v>
      </c>
      <c r="D135" s="1">
        <v>44465</v>
      </c>
      <c r="E135" s="2">
        <v>0.33027777777777778</v>
      </c>
      <c r="F135">
        <v>13</v>
      </c>
      <c r="G135">
        <v>24</v>
      </c>
      <c r="H135">
        <f t="shared" si="8"/>
        <v>89.18</v>
      </c>
      <c r="I135">
        <f t="shared" si="9"/>
        <v>36</v>
      </c>
      <c r="J135">
        <f t="shared" si="10"/>
        <v>89.183333333333337</v>
      </c>
      <c r="K135" s="4">
        <f t="shared" si="11"/>
        <v>237.83611111111114</v>
      </c>
    </row>
    <row r="136" spans="1:11" x14ac:dyDescent="0.25">
      <c r="A136">
        <v>135</v>
      </c>
      <c r="B136" s="1">
        <v>44465</v>
      </c>
      <c r="C136" s="2">
        <v>0.38269675925925922</v>
      </c>
      <c r="D136" s="1">
        <v>44465</v>
      </c>
      <c r="E136" s="2">
        <v>0.42315972222222226</v>
      </c>
      <c r="F136">
        <v>9</v>
      </c>
      <c r="G136">
        <v>2</v>
      </c>
      <c r="H136">
        <f t="shared" si="8"/>
        <v>58.27</v>
      </c>
      <c r="I136">
        <f t="shared" si="9"/>
        <v>21</v>
      </c>
      <c r="J136">
        <f t="shared" si="10"/>
        <v>58.266666666666765</v>
      </c>
      <c r="K136" s="4">
        <f t="shared" si="11"/>
        <v>238.80722222222224</v>
      </c>
    </row>
    <row r="137" spans="1:11" x14ac:dyDescent="0.25">
      <c r="A137">
        <v>136</v>
      </c>
      <c r="B137" s="1">
        <v>44465</v>
      </c>
      <c r="C137" s="2">
        <v>0.45490740740740737</v>
      </c>
      <c r="D137" s="1">
        <v>44465</v>
      </c>
      <c r="E137" s="2">
        <v>0.49594907407407413</v>
      </c>
      <c r="F137">
        <v>11</v>
      </c>
      <c r="G137">
        <v>6</v>
      </c>
      <c r="H137">
        <f t="shared" si="8"/>
        <v>59.1</v>
      </c>
      <c r="I137">
        <f t="shared" si="9"/>
        <v>30</v>
      </c>
      <c r="J137">
        <f t="shared" si="10"/>
        <v>59.100000000000122</v>
      </c>
      <c r="K137" s="4">
        <f t="shared" si="11"/>
        <v>239.79222222222225</v>
      </c>
    </row>
    <row r="138" spans="1:11" x14ac:dyDescent="0.25">
      <c r="A138">
        <v>137</v>
      </c>
      <c r="B138" s="1">
        <v>44465</v>
      </c>
      <c r="C138" s="2">
        <v>0.54450231481481481</v>
      </c>
      <c r="D138" s="1">
        <v>44465</v>
      </c>
      <c r="E138" s="2">
        <v>0.58751157407407406</v>
      </c>
      <c r="F138">
        <v>11</v>
      </c>
      <c r="G138">
        <v>9</v>
      </c>
      <c r="H138">
        <f t="shared" si="8"/>
        <v>61.93</v>
      </c>
      <c r="I138">
        <f t="shared" si="9"/>
        <v>35</v>
      </c>
      <c r="J138">
        <f t="shared" si="10"/>
        <v>61.933333333333316</v>
      </c>
      <c r="K138" s="4">
        <f t="shared" si="11"/>
        <v>240.82444444444448</v>
      </c>
    </row>
    <row r="139" spans="1:11" x14ac:dyDescent="0.25">
      <c r="A139">
        <v>138</v>
      </c>
      <c r="B139" s="1">
        <v>44465</v>
      </c>
      <c r="C139" s="2">
        <v>0.67274305555555547</v>
      </c>
      <c r="D139" s="1">
        <v>44465</v>
      </c>
      <c r="E139" s="2">
        <v>0.74657407407407417</v>
      </c>
      <c r="F139">
        <v>13</v>
      </c>
      <c r="G139">
        <v>24</v>
      </c>
      <c r="H139">
        <f t="shared" si="8"/>
        <v>106.32</v>
      </c>
      <c r="I139">
        <f t="shared" si="9"/>
        <v>39</v>
      </c>
      <c r="J139">
        <f t="shared" si="10"/>
        <v>106.31666666666692</v>
      </c>
      <c r="K139" s="4">
        <f t="shared" si="11"/>
        <v>242.59638888888892</v>
      </c>
    </row>
    <row r="140" spans="1:11" x14ac:dyDescent="0.25">
      <c r="A140">
        <v>139</v>
      </c>
      <c r="B140" s="1">
        <v>44465</v>
      </c>
      <c r="C140" s="2">
        <v>0.79449074074074078</v>
      </c>
      <c r="D140" s="1">
        <v>44465</v>
      </c>
      <c r="E140" s="2">
        <v>0.85421296296296301</v>
      </c>
      <c r="F140">
        <v>15</v>
      </c>
      <c r="G140">
        <v>6</v>
      </c>
      <c r="H140">
        <f t="shared" si="8"/>
        <v>86</v>
      </c>
      <c r="I140">
        <f t="shared" si="9"/>
        <v>30</v>
      </c>
      <c r="J140">
        <f t="shared" si="10"/>
        <v>86.000000000000014</v>
      </c>
      <c r="K140" s="4">
        <f t="shared" si="11"/>
        <v>244.02972222222226</v>
      </c>
    </row>
    <row r="141" spans="1:11" x14ac:dyDescent="0.25">
      <c r="A141">
        <v>140</v>
      </c>
      <c r="B141" s="1">
        <v>44466</v>
      </c>
      <c r="C141" s="2">
        <v>0.25283564814814813</v>
      </c>
      <c r="D141" s="1">
        <v>44466</v>
      </c>
      <c r="E141" s="2">
        <v>0.33119212962962963</v>
      </c>
      <c r="F141">
        <v>15</v>
      </c>
      <c r="G141">
        <v>9</v>
      </c>
      <c r="H141">
        <f t="shared" si="8"/>
        <v>112.83</v>
      </c>
      <c r="I141">
        <f t="shared" si="9"/>
        <v>39</v>
      </c>
      <c r="J141">
        <f t="shared" si="10"/>
        <v>112.83333333333337</v>
      </c>
      <c r="K141" s="4">
        <f t="shared" si="11"/>
        <v>245.91027777777782</v>
      </c>
    </row>
    <row r="142" spans="1:11" x14ac:dyDescent="0.25">
      <c r="A142">
        <v>141</v>
      </c>
      <c r="B142" s="1">
        <v>44466</v>
      </c>
      <c r="C142" s="2">
        <v>0.38195601851851851</v>
      </c>
      <c r="D142" s="1">
        <v>44466</v>
      </c>
      <c r="E142" s="2">
        <v>0.42439814814814819</v>
      </c>
      <c r="F142">
        <v>10</v>
      </c>
      <c r="G142">
        <v>19</v>
      </c>
      <c r="H142">
        <f t="shared" si="8"/>
        <v>61.12</v>
      </c>
      <c r="I142">
        <f t="shared" si="9"/>
        <v>40</v>
      </c>
      <c r="J142">
        <f t="shared" si="10"/>
        <v>61.116666666666731</v>
      </c>
      <c r="K142" s="4">
        <f t="shared" si="11"/>
        <v>246.92888888888893</v>
      </c>
    </row>
    <row r="143" spans="1:11" x14ac:dyDescent="0.25">
      <c r="A143">
        <v>142</v>
      </c>
      <c r="B143" s="1">
        <v>44466</v>
      </c>
      <c r="C143" s="2">
        <v>0.54520833333333341</v>
      </c>
      <c r="D143" s="1">
        <v>44466</v>
      </c>
      <c r="E143" s="2">
        <v>0.62854166666666667</v>
      </c>
      <c r="F143">
        <v>1</v>
      </c>
      <c r="G143">
        <v>0</v>
      </c>
      <c r="H143">
        <f t="shared" si="8"/>
        <v>120</v>
      </c>
      <c r="I143">
        <f t="shared" si="9"/>
        <v>22</v>
      </c>
      <c r="J143">
        <f t="shared" si="10"/>
        <v>119.99999999999989</v>
      </c>
      <c r="K143" s="4">
        <f t="shared" si="11"/>
        <v>248.92888888888893</v>
      </c>
    </row>
    <row r="144" spans="1:11" x14ac:dyDescent="0.25">
      <c r="A144">
        <v>143</v>
      </c>
      <c r="B144" s="1">
        <v>44466</v>
      </c>
      <c r="C144" s="2">
        <v>0.71118055555555548</v>
      </c>
      <c r="D144" s="1">
        <v>44466</v>
      </c>
      <c r="E144" s="2">
        <v>0.79310185185185178</v>
      </c>
      <c r="F144">
        <v>3</v>
      </c>
      <c r="G144">
        <v>0</v>
      </c>
      <c r="H144">
        <f t="shared" si="8"/>
        <v>117.97</v>
      </c>
      <c r="I144">
        <f t="shared" si="9"/>
        <v>25</v>
      </c>
      <c r="J144">
        <f t="shared" si="10"/>
        <v>117.96666666666667</v>
      </c>
      <c r="K144" s="4">
        <f t="shared" si="11"/>
        <v>250.89500000000004</v>
      </c>
    </row>
    <row r="145" spans="1:11" x14ac:dyDescent="0.25">
      <c r="A145">
        <v>144</v>
      </c>
      <c r="B145" s="1">
        <v>44467</v>
      </c>
      <c r="C145" s="2">
        <v>0.41951388888888891</v>
      </c>
      <c r="D145" s="1">
        <v>44467</v>
      </c>
      <c r="E145" s="2">
        <v>0.4959027777777778</v>
      </c>
      <c r="F145">
        <v>9</v>
      </c>
      <c r="G145">
        <v>14</v>
      </c>
      <c r="H145">
        <f t="shared" si="8"/>
        <v>110</v>
      </c>
      <c r="I145">
        <f t="shared" si="9"/>
        <v>34</v>
      </c>
      <c r="J145">
        <f t="shared" si="10"/>
        <v>110.00000000000001</v>
      </c>
      <c r="K145" s="4">
        <f t="shared" si="11"/>
        <v>252.72833333333338</v>
      </c>
    </row>
    <row r="146" spans="1:11" x14ac:dyDescent="0.25">
      <c r="A146">
        <v>145</v>
      </c>
      <c r="B146" s="1">
        <v>44467</v>
      </c>
      <c r="C146" s="2">
        <v>0.54101851851851845</v>
      </c>
      <c r="D146" s="1">
        <v>44467</v>
      </c>
      <c r="E146" s="2">
        <v>0.62842592592592594</v>
      </c>
      <c r="F146">
        <v>11</v>
      </c>
      <c r="G146">
        <v>13</v>
      </c>
      <c r="H146">
        <f t="shared" si="8"/>
        <v>125.87</v>
      </c>
      <c r="I146">
        <f t="shared" si="9"/>
        <v>31</v>
      </c>
      <c r="J146">
        <f t="shared" si="10"/>
        <v>125.86666666666677</v>
      </c>
      <c r="K146" s="4">
        <f t="shared" si="11"/>
        <v>254.82611111111117</v>
      </c>
    </row>
    <row r="147" spans="1:11" x14ac:dyDescent="0.25">
      <c r="A147">
        <v>146</v>
      </c>
      <c r="B147" s="1">
        <v>44467</v>
      </c>
      <c r="C147" s="2">
        <v>0.7125462962962964</v>
      </c>
      <c r="D147" s="1">
        <v>44467</v>
      </c>
      <c r="E147" s="2">
        <v>0.75473379629629633</v>
      </c>
      <c r="F147">
        <v>12</v>
      </c>
      <c r="G147">
        <v>9</v>
      </c>
      <c r="H147">
        <f t="shared" si="8"/>
        <v>60.75</v>
      </c>
      <c r="I147">
        <f t="shared" si="9"/>
        <v>30</v>
      </c>
      <c r="J147">
        <f t="shared" si="10"/>
        <v>60.749999999999901</v>
      </c>
      <c r="K147" s="4">
        <f t="shared" si="11"/>
        <v>255.83861111111116</v>
      </c>
    </row>
    <row r="148" spans="1:11" x14ac:dyDescent="0.25">
      <c r="A148">
        <v>147</v>
      </c>
      <c r="B148" s="1">
        <v>44467</v>
      </c>
      <c r="C148" s="2">
        <v>0.79166666666666663</v>
      </c>
      <c r="D148" s="1">
        <v>44467</v>
      </c>
      <c r="E148" s="2">
        <v>0.87570601851851848</v>
      </c>
      <c r="F148">
        <v>14</v>
      </c>
      <c r="G148">
        <v>9</v>
      </c>
      <c r="H148">
        <f t="shared" si="8"/>
        <v>121.02</v>
      </c>
      <c r="I148">
        <f t="shared" si="9"/>
        <v>35</v>
      </c>
      <c r="J148">
        <f t="shared" si="10"/>
        <v>121.01666666666667</v>
      </c>
      <c r="K148" s="4">
        <f t="shared" si="11"/>
        <v>257.85555555555561</v>
      </c>
    </row>
    <row r="149" spans="1:11" x14ac:dyDescent="0.25">
      <c r="A149">
        <v>148</v>
      </c>
      <c r="B149" s="1">
        <v>44468</v>
      </c>
      <c r="C149" s="2">
        <v>0.29934027777777777</v>
      </c>
      <c r="D149" s="1">
        <v>44468</v>
      </c>
      <c r="E149" s="2">
        <v>0.37398148148148147</v>
      </c>
      <c r="F149">
        <v>12</v>
      </c>
      <c r="G149">
        <v>16</v>
      </c>
      <c r="H149">
        <f t="shared" si="8"/>
        <v>107.48</v>
      </c>
      <c r="I149">
        <f t="shared" si="9"/>
        <v>38</v>
      </c>
      <c r="J149">
        <f t="shared" si="10"/>
        <v>107.48333333333332</v>
      </c>
      <c r="K149" s="4">
        <f t="shared" si="11"/>
        <v>259.6469444444445</v>
      </c>
    </row>
    <row r="150" spans="1:11" x14ac:dyDescent="0.25">
      <c r="A150">
        <v>149</v>
      </c>
      <c r="B150" s="1">
        <v>44468</v>
      </c>
      <c r="C150" s="2">
        <v>0.41740740740740739</v>
      </c>
      <c r="D150" s="1">
        <v>44468</v>
      </c>
      <c r="E150" s="2">
        <v>0.50071759259259252</v>
      </c>
      <c r="F150">
        <v>9</v>
      </c>
      <c r="G150">
        <v>21</v>
      </c>
      <c r="H150">
        <f t="shared" si="8"/>
        <v>119.97</v>
      </c>
      <c r="I150">
        <f t="shared" si="9"/>
        <v>31</v>
      </c>
      <c r="J150">
        <f t="shared" si="10"/>
        <v>119.96666666666658</v>
      </c>
      <c r="K150" s="4">
        <f t="shared" si="11"/>
        <v>261.64638888888896</v>
      </c>
    </row>
    <row r="151" spans="1:11" x14ac:dyDescent="0.25">
      <c r="A151">
        <v>150</v>
      </c>
      <c r="B151" s="1">
        <v>44468</v>
      </c>
      <c r="C151" s="2">
        <v>0.55636574074074074</v>
      </c>
      <c r="D151" s="1">
        <v>44468</v>
      </c>
      <c r="E151" s="2">
        <v>0.61332175925925925</v>
      </c>
      <c r="F151">
        <v>15</v>
      </c>
      <c r="G151">
        <v>9</v>
      </c>
      <c r="H151">
        <f t="shared" si="8"/>
        <v>82.02</v>
      </c>
      <c r="I151">
        <f t="shared" si="9"/>
        <v>25</v>
      </c>
      <c r="J151">
        <f t="shared" si="10"/>
        <v>82.016666666666652</v>
      </c>
      <c r="K151" s="4">
        <f t="shared" si="11"/>
        <v>263.01333333333343</v>
      </c>
    </row>
    <row r="152" spans="1:11" x14ac:dyDescent="0.25">
      <c r="A152">
        <v>151</v>
      </c>
      <c r="B152" s="1">
        <v>44468</v>
      </c>
      <c r="C152" s="2">
        <v>0.67305555555555552</v>
      </c>
      <c r="D152" s="1">
        <v>44468</v>
      </c>
      <c r="E152" s="2">
        <v>0.73208333333333331</v>
      </c>
      <c r="F152">
        <v>14</v>
      </c>
      <c r="G152">
        <v>8</v>
      </c>
      <c r="H152">
        <f t="shared" si="8"/>
        <v>85</v>
      </c>
      <c r="I152">
        <f t="shared" si="9"/>
        <v>30</v>
      </c>
      <c r="J152">
        <f t="shared" si="10"/>
        <v>85.000000000000014</v>
      </c>
      <c r="K152" s="4">
        <f t="shared" si="11"/>
        <v>264.43000000000012</v>
      </c>
    </row>
    <row r="153" spans="1:11" x14ac:dyDescent="0.25">
      <c r="A153">
        <v>152</v>
      </c>
      <c r="B153" s="1">
        <v>44468</v>
      </c>
      <c r="C153" s="2">
        <v>0.79931712962962964</v>
      </c>
      <c r="D153" s="1">
        <v>44468</v>
      </c>
      <c r="E153" s="2">
        <v>0.84817129629629628</v>
      </c>
      <c r="F153">
        <v>16</v>
      </c>
      <c r="G153">
        <v>21</v>
      </c>
      <c r="H153">
        <f t="shared" si="8"/>
        <v>70.349999999999994</v>
      </c>
      <c r="I153">
        <f t="shared" si="9"/>
        <v>38</v>
      </c>
      <c r="J153">
        <f t="shared" si="10"/>
        <v>70.349999999999966</v>
      </c>
      <c r="K153" s="4">
        <f t="shared" si="11"/>
        <v>265.60250000000013</v>
      </c>
    </row>
    <row r="154" spans="1:11" x14ac:dyDescent="0.25">
      <c r="A154">
        <v>153</v>
      </c>
      <c r="B154" s="1">
        <v>44468</v>
      </c>
      <c r="C154" s="2">
        <v>0.9611574074074074</v>
      </c>
      <c r="D154" s="1">
        <v>44469</v>
      </c>
      <c r="E154" s="2">
        <v>3.9629629629629633E-2</v>
      </c>
      <c r="F154">
        <v>14</v>
      </c>
      <c r="G154">
        <v>9</v>
      </c>
      <c r="H154">
        <f t="shared" si="8"/>
        <v>113</v>
      </c>
      <c r="I154">
        <f t="shared" si="9"/>
        <v>31</v>
      </c>
      <c r="J154">
        <f t="shared" si="10"/>
        <v>55.933333333333337</v>
      </c>
      <c r="K154" s="4">
        <f t="shared" si="11"/>
        <v>266.53472222222234</v>
      </c>
    </row>
    <row r="155" spans="1:11" x14ac:dyDescent="0.25">
      <c r="A155">
        <v>154</v>
      </c>
      <c r="B155" s="1">
        <v>44469</v>
      </c>
      <c r="C155" s="2">
        <v>0.3125</v>
      </c>
      <c r="D155" s="1">
        <v>44469</v>
      </c>
      <c r="E155" s="2">
        <v>0.33385416666666662</v>
      </c>
      <c r="F155">
        <v>17</v>
      </c>
      <c r="G155">
        <v>3</v>
      </c>
      <c r="H155">
        <f t="shared" si="8"/>
        <v>30.75</v>
      </c>
      <c r="I155">
        <f t="shared" si="9"/>
        <v>39</v>
      </c>
      <c r="J155">
        <f t="shared" si="10"/>
        <v>87.816666666666606</v>
      </c>
      <c r="K155" s="4">
        <f t="shared" si="11"/>
        <v>267.99833333333345</v>
      </c>
    </row>
    <row r="156" spans="1:11" x14ac:dyDescent="0.25">
      <c r="A156">
        <v>155</v>
      </c>
      <c r="B156" s="1">
        <v>44469</v>
      </c>
      <c r="C156" s="2">
        <v>0.44229166666666669</v>
      </c>
      <c r="D156" s="1">
        <v>44469</v>
      </c>
      <c r="E156" s="2">
        <v>0.50074074074074071</v>
      </c>
      <c r="F156">
        <v>0</v>
      </c>
      <c r="G156">
        <v>9</v>
      </c>
      <c r="H156">
        <f t="shared" si="8"/>
        <v>84.17</v>
      </c>
      <c r="I156">
        <f t="shared" si="9"/>
        <v>36</v>
      </c>
      <c r="J156">
        <f t="shared" si="10"/>
        <v>84.166666666666586</v>
      </c>
      <c r="K156" s="4">
        <f t="shared" si="11"/>
        <v>269.40111111111122</v>
      </c>
    </row>
    <row r="157" spans="1:11" x14ac:dyDescent="0.25">
      <c r="A157">
        <v>156</v>
      </c>
      <c r="B157" s="1">
        <v>44469</v>
      </c>
      <c r="C157" s="2">
        <v>0.59045138888888882</v>
      </c>
      <c r="D157" s="1">
        <v>44469</v>
      </c>
      <c r="E157" s="2">
        <v>0.63065972222222222</v>
      </c>
      <c r="F157">
        <v>14</v>
      </c>
      <c r="G157">
        <v>8</v>
      </c>
      <c r="H157">
        <f t="shared" si="8"/>
        <v>57.9</v>
      </c>
      <c r="I157">
        <f t="shared" si="9"/>
        <v>41</v>
      </c>
      <c r="J157">
        <f t="shared" si="10"/>
        <v>57.900000000000098</v>
      </c>
      <c r="K157" s="4">
        <f t="shared" si="11"/>
        <v>270.36611111111119</v>
      </c>
    </row>
    <row r="158" spans="1:11" x14ac:dyDescent="0.25">
      <c r="A158">
        <v>157</v>
      </c>
      <c r="B158" s="1">
        <v>44469</v>
      </c>
      <c r="C158" s="2">
        <v>0.7142708333333333</v>
      </c>
      <c r="D158" s="1">
        <v>44469</v>
      </c>
      <c r="E158" s="2">
        <v>0.789525462962963</v>
      </c>
      <c r="F158">
        <v>6</v>
      </c>
      <c r="G158">
        <v>39</v>
      </c>
      <c r="H158">
        <f t="shared" si="8"/>
        <v>108.37</v>
      </c>
      <c r="I158">
        <f t="shared" si="9"/>
        <v>39</v>
      </c>
      <c r="J158">
        <f t="shared" si="10"/>
        <v>108.36666666666676</v>
      </c>
      <c r="K158" s="4">
        <f t="shared" si="11"/>
        <v>272.17222222222233</v>
      </c>
    </row>
    <row r="159" spans="1:11" x14ac:dyDescent="0.25">
      <c r="H159">
        <f>MAX(H2:H158)</f>
        <v>259.64999999999998</v>
      </c>
    </row>
  </sheetData>
  <conditionalFormatting sqref="H2:H158">
    <cfRule type="cellIs" dxfId="0" priority="1" operator="equal">
      <formula>$H$159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workbookViewId="0">
      <selection activeCell="F3" sqref="F3"/>
    </sheetView>
  </sheetViews>
  <sheetFormatPr defaultRowHeight="15" x14ac:dyDescent="0.25"/>
  <cols>
    <col min="1" max="1" width="17.7109375" bestFit="1" customWidth="1"/>
    <col min="2" max="2" width="19.28515625" customWidth="1"/>
    <col min="4" max="5" width="10.140625" bestFit="1" customWidth="1"/>
  </cols>
  <sheetData>
    <row r="2" spans="1:6" x14ac:dyDescent="0.25">
      <c r="D2" s="3" t="s">
        <v>25</v>
      </c>
      <c r="E2" s="1">
        <f>D23</f>
        <v>44442</v>
      </c>
      <c r="F2" s="4">
        <f>E23</f>
        <v>836.68333333333339</v>
      </c>
    </row>
    <row r="3" spans="1:6" x14ac:dyDescent="0.25">
      <c r="A3" s="5" t="s">
        <v>12</v>
      </c>
      <c r="B3" t="s">
        <v>14</v>
      </c>
    </row>
    <row r="4" spans="1:6" x14ac:dyDescent="0.25">
      <c r="A4" s="6">
        <v>44440</v>
      </c>
      <c r="B4" s="4">
        <v>586.76666666666654</v>
      </c>
    </row>
    <row r="5" spans="1:6" x14ac:dyDescent="0.25">
      <c r="A5" s="6">
        <v>44441</v>
      </c>
      <c r="B5" s="4">
        <v>650.96666666666681</v>
      </c>
    </row>
    <row r="6" spans="1:6" x14ac:dyDescent="0.25">
      <c r="A6" s="6">
        <v>44442</v>
      </c>
      <c r="B6" s="4">
        <v>836.68333333333339</v>
      </c>
    </row>
    <row r="7" spans="1:6" x14ac:dyDescent="0.25">
      <c r="A7" s="6">
        <v>44443</v>
      </c>
      <c r="B7" s="4">
        <v>685.85</v>
      </c>
    </row>
    <row r="8" spans="1:6" x14ac:dyDescent="0.25">
      <c r="A8" s="6">
        <v>44444</v>
      </c>
      <c r="B8" s="4">
        <v>664.1666666666664</v>
      </c>
    </row>
    <row r="9" spans="1:6" x14ac:dyDescent="0.25">
      <c r="A9" s="6">
        <v>44445</v>
      </c>
      <c r="B9" s="4">
        <v>603.93333333333328</v>
      </c>
    </row>
    <row r="10" spans="1:6" x14ac:dyDescent="0.25">
      <c r="A10" s="6">
        <v>44446</v>
      </c>
      <c r="B10" s="4">
        <v>566.9666666666667</v>
      </c>
    </row>
    <row r="11" spans="1:6" x14ac:dyDescent="0.25">
      <c r="A11" s="6">
        <v>44447</v>
      </c>
      <c r="B11" s="4">
        <v>720.45000000000027</v>
      </c>
    </row>
    <row r="12" spans="1:6" x14ac:dyDescent="0.25">
      <c r="A12" s="6">
        <v>44448</v>
      </c>
      <c r="B12" s="4">
        <v>452.26666666666665</v>
      </c>
    </row>
    <row r="13" spans="1:6" x14ac:dyDescent="0.25">
      <c r="A13" s="6">
        <v>44449</v>
      </c>
      <c r="B13" s="4">
        <v>663.95000000000016</v>
      </c>
    </row>
    <row r="14" spans="1:6" x14ac:dyDescent="0.25">
      <c r="A14" s="6">
        <v>44450</v>
      </c>
      <c r="B14" s="4">
        <v>553.38333333333333</v>
      </c>
    </row>
    <row r="15" spans="1:6" x14ac:dyDescent="0.25">
      <c r="A15" s="6">
        <v>44451</v>
      </c>
      <c r="B15" s="4">
        <v>407.41666666666652</v>
      </c>
    </row>
    <row r="16" spans="1:6" x14ac:dyDescent="0.25">
      <c r="A16" s="6">
        <v>44452</v>
      </c>
      <c r="B16" s="4">
        <v>671.71666666666658</v>
      </c>
    </row>
    <row r="17" spans="1:5" x14ac:dyDescent="0.25">
      <c r="A17" s="6">
        <v>44453</v>
      </c>
      <c r="B17" s="4">
        <v>545.04999999999973</v>
      </c>
    </row>
    <row r="18" spans="1:5" x14ac:dyDescent="0.25">
      <c r="A18" s="6">
        <v>44454</v>
      </c>
      <c r="B18" s="4">
        <v>606.53333333333342</v>
      </c>
    </row>
    <row r="19" spans="1:5" x14ac:dyDescent="0.25">
      <c r="A19" s="6">
        <v>44455</v>
      </c>
      <c r="B19" s="4">
        <v>562.55000000000018</v>
      </c>
    </row>
    <row r="20" spans="1:5" x14ac:dyDescent="0.25">
      <c r="A20" s="6">
        <v>44456</v>
      </c>
      <c r="B20" s="4">
        <v>385.63333333333333</v>
      </c>
    </row>
    <row r="21" spans="1:5" x14ac:dyDescent="0.25">
      <c r="A21" s="6">
        <v>44457</v>
      </c>
      <c r="B21" s="4">
        <v>358.83333333333337</v>
      </c>
    </row>
    <row r="22" spans="1:5" x14ac:dyDescent="0.25">
      <c r="A22" s="6">
        <v>44458</v>
      </c>
      <c r="B22" s="4">
        <v>358.96666666666664</v>
      </c>
    </row>
    <row r="23" spans="1:5" x14ac:dyDescent="0.25">
      <c r="A23" s="6">
        <v>44459</v>
      </c>
      <c r="B23" s="4">
        <v>617.8499999999998</v>
      </c>
      <c r="D23" s="10">
        <v>44442</v>
      </c>
      <c r="E23" s="11">
        <v>836.68333333333339</v>
      </c>
    </row>
    <row r="24" spans="1:5" x14ac:dyDescent="0.25">
      <c r="A24" s="6">
        <v>44460</v>
      </c>
      <c r="B24" s="4">
        <v>661.05</v>
      </c>
      <c r="D24" s="8">
        <v>44447</v>
      </c>
      <c r="E24" s="9">
        <v>720.45000000000027</v>
      </c>
    </row>
    <row r="25" spans="1:5" x14ac:dyDescent="0.25">
      <c r="A25" s="6">
        <v>44461</v>
      </c>
      <c r="B25" s="4">
        <v>434.86666666666662</v>
      </c>
      <c r="D25" s="8">
        <v>44443</v>
      </c>
      <c r="E25" s="9">
        <v>685.85</v>
      </c>
    </row>
    <row r="26" spans="1:5" x14ac:dyDescent="0.25">
      <c r="A26" s="6">
        <v>44462</v>
      </c>
      <c r="B26" s="4">
        <v>677.10000000000036</v>
      </c>
      <c r="D26" s="8">
        <v>44462</v>
      </c>
      <c r="E26" s="9">
        <v>677.10000000000036</v>
      </c>
    </row>
    <row r="27" spans="1:5" x14ac:dyDescent="0.25">
      <c r="A27" s="6">
        <v>44463</v>
      </c>
      <c r="B27" s="4">
        <v>550.7833333333333</v>
      </c>
      <c r="D27" s="8">
        <v>44452</v>
      </c>
      <c r="E27" s="9">
        <v>671.71666666666658</v>
      </c>
    </row>
    <row r="28" spans="1:5" x14ac:dyDescent="0.25">
      <c r="A28" s="6">
        <v>44464</v>
      </c>
      <c r="B28" s="4">
        <v>357.25000000000006</v>
      </c>
      <c r="D28" s="8">
        <v>44444</v>
      </c>
      <c r="E28" s="9">
        <v>664.1666666666664</v>
      </c>
    </row>
    <row r="29" spans="1:5" x14ac:dyDescent="0.25">
      <c r="A29" s="6">
        <v>44465</v>
      </c>
      <c r="B29" s="4">
        <v>460.80000000000052</v>
      </c>
      <c r="D29" s="8">
        <v>44449</v>
      </c>
      <c r="E29" s="9">
        <v>663.95000000000016</v>
      </c>
    </row>
    <row r="30" spans="1:5" x14ac:dyDescent="0.25">
      <c r="A30" s="6">
        <v>44466</v>
      </c>
      <c r="B30" s="4">
        <v>411.91666666666663</v>
      </c>
      <c r="D30" s="8">
        <v>44460</v>
      </c>
      <c r="E30" s="9">
        <v>661.05</v>
      </c>
    </row>
    <row r="31" spans="1:5" x14ac:dyDescent="0.25">
      <c r="A31" s="6">
        <v>44467</v>
      </c>
      <c r="B31" s="4">
        <v>417.63333333333333</v>
      </c>
      <c r="D31" s="8">
        <v>44441</v>
      </c>
      <c r="E31" s="9">
        <v>650.96666666666681</v>
      </c>
    </row>
    <row r="32" spans="1:5" x14ac:dyDescent="0.25">
      <c r="A32" s="6">
        <v>44468</v>
      </c>
      <c r="B32" s="4">
        <v>520.74999999999989</v>
      </c>
      <c r="D32" s="8">
        <v>44459</v>
      </c>
      <c r="E32" s="9">
        <v>617.8499999999998</v>
      </c>
    </row>
    <row r="33" spans="1:5" x14ac:dyDescent="0.25">
      <c r="A33" s="6">
        <v>44469</v>
      </c>
      <c r="B33" s="4">
        <v>338.25</v>
      </c>
      <c r="D33" s="8">
        <v>44454</v>
      </c>
      <c r="E33" s="9">
        <v>606.53333333333342</v>
      </c>
    </row>
    <row r="34" spans="1:5" x14ac:dyDescent="0.25">
      <c r="A34" s="7" t="s">
        <v>13</v>
      </c>
      <c r="B34" s="4"/>
      <c r="D34" s="8">
        <v>44445</v>
      </c>
      <c r="E34" s="9">
        <v>603.93333333333328</v>
      </c>
    </row>
    <row r="35" spans="1:5" x14ac:dyDescent="0.25">
      <c r="D35" s="8">
        <v>44440</v>
      </c>
      <c r="E35" s="9">
        <v>586.76666666666654</v>
      </c>
    </row>
    <row r="36" spans="1:5" x14ac:dyDescent="0.25">
      <c r="D36" s="8">
        <v>44446</v>
      </c>
      <c r="E36" s="9">
        <v>566.9666666666667</v>
      </c>
    </row>
    <row r="37" spans="1:5" x14ac:dyDescent="0.25">
      <c r="D37" s="8">
        <v>44455</v>
      </c>
      <c r="E37" s="9">
        <v>562.55000000000018</v>
      </c>
    </row>
    <row r="38" spans="1:5" x14ac:dyDescent="0.25">
      <c r="D38" s="8">
        <v>44450</v>
      </c>
      <c r="E38" s="9">
        <v>553.38333333333333</v>
      </c>
    </row>
    <row r="39" spans="1:5" x14ac:dyDescent="0.25">
      <c r="D39" s="8">
        <v>44463</v>
      </c>
      <c r="E39" s="9">
        <v>550.7833333333333</v>
      </c>
    </row>
    <row r="40" spans="1:5" x14ac:dyDescent="0.25">
      <c r="D40" s="8">
        <v>44453</v>
      </c>
      <c r="E40" s="9">
        <v>545.04999999999973</v>
      </c>
    </row>
    <row r="41" spans="1:5" x14ac:dyDescent="0.25">
      <c r="D41" s="8">
        <v>44468</v>
      </c>
      <c r="E41" s="9">
        <v>520.74999999999989</v>
      </c>
    </row>
    <row r="42" spans="1:5" x14ac:dyDescent="0.25">
      <c r="D42" s="8">
        <v>44465</v>
      </c>
      <c r="E42" s="9">
        <v>460.80000000000052</v>
      </c>
    </row>
    <row r="43" spans="1:5" x14ac:dyDescent="0.25">
      <c r="D43" s="8">
        <v>44448</v>
      </c>
      <c r="E43" s="9">
        <v>452.26666666666665</v>
      </c>
    </row>
    <row r="44" spans="1:5" x14ac:dyDescent="0.25">
      <c r="D44" s="8">
        <v>44461</v>
      </c>
      <c r="E44" s="9">
        <v>434.86666666666662</v>
      </c>
    </row>
    <row r="45" spans="1:5" x14ac:dyDescent="0.25">
      <c r="D45" s="8">
        <v>44467</v>
      </c>
      <c r="E45" s="9">
        <v>417.63333333333333</v>
      </c>
    </row>
    <row r="46" spans="1:5" x14ac:dyDescent="0.25">
      <c r="D46" s="8">
        <v>44466</v>
      </c>
      <c r="E46" s="9">
        <v>411.91666666666663</v>
      </c>
    </row>
    <row r="47" spans="1:5" x14ac:dyDescent="0.25">
      <c r="D47" s="8">
        <v>44451</v>
      </c>
      <c r="E47" s="9">
        <v>407.41666666666652</v>
      </c>
    </row>
    <row r="48" spans="1:5" x14ac:dyDescent="0.25">
      <c r="D48" s="8">
        <v>44456</v>
      </c>
      <c r="E48" s="9">
        <v>385.63333333333333</v>
      </c>
    </row>
    <row r="49" spans="4:5" x14ac:dyDescent="0.25">
      <c r="D49" s="8">
        <v>44458</v>
      </c>
      <c r="E49" s="9">
        <v>358.96666666666664</v>
      </c>
    </row>
    <row r="50" spans="4:5" x14ac:dyDescent="0.25">
      <c r="D50" s="8">
        <v>44457</v>
      </c>
      <c r="E50" s="9">
        <v>358.83333333333337</v>
      </c>
    </row>
    <row r="51" spans="4:5" x14ac:dyDescent="0.25">
      <c r="D51" s="8">
        <v>44464</v>
      </c>
      <c r="E51" s="9">
        <v>357.25000000000006</v>
      </c>
    </row>
    <row r="52" spans="4:5" x14ac:dyDescent="0.25">
      <c r="D52" s="10">
        <v>44469</v>
      </c>
      <c r="E52" s="11">
        <v>338.25</v>
      </c>
    </row>
  </sheetData>
  <sortState ref="D23:E52">
    <sortCondition descending="1" ref="E23:E52"/>
  </sortState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opLeftCell="K1" workbookViewId="0">
      <selection activeCell="L113" sqref="L113"/>
    </sheetView>
  </sheetViews>
  <sheetFormatPr defaultRowHeight="15" x14ac:dyDescent="0.25"/>
  <cols>
    <col min="1" max="1" width="4" bestFit="1" customWidth="1"/>
    <col min="2" max="2" width="11.42578125" bestFit="1" customWidth="1"/>
    <col min="3" max="3" width="14.5703125" bestFit="1" customWidth="1"/>
    <col min="4" max="4" width="12.5703125" hidden="1" customWidth="1"/>
    <col min="5" max="5" width="15.7109375" hidden="1" customWidth="1"/>
    <col min="6" max="6" width="15.5703125" hidden="1" customWidth="1"/>
    <col min="7" max="7" width="16.28515625" hidden="1" customWidth="1"/>
    <col min="8" max="9" width="18.85546875" hidden="1" customWidth="1"/>
    <col min="10" max="10" width="17" hidden="1" customWidth="1"/>
    <col min="11" max="11" width="17.28515625" bestFit="1" customWidth="1"/>
    <col min="12" max="12" width="17.28515625" customWidth="1"/>
    <col min="13" max="13" width="6.5703125" customWidth="1"/>
    <col min="14" max="14" width="17.7109375" bestFit="1" customWidth="1"/>
    <col min="15" max="15" width="25.7109375" bestFit="1" customWidth="1"/>
    <col min="16" max="16" width="24" bestFit="1" customWidth="1"/>
    <col min="17" max="17" width="18.85546875" customWidth="1"/>
    <col min="18" max="18" width="26.42578125" bestFit="1" customWidth="1"/>
    <col min="19" max="19" width="10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17</v>
      </c>
      <c r="I1" t="s">
        <v>18</v>
      </c>
      <c r="J1" t="s">
        <v>19</v>
      </c>
      <c r="K1" t="s">
        <v>20</v>
      </c>
      <c r="L1" t="s">
        <v>30</v>
      </c>
      <c r="Q1" s="3" t="s">
        <v>26</v>
      </c>
      <c r="R1" s="15">
        <f>R42</f>
        <v>255500</v>
      </c>
      <c r="S1" s="1">
        <f>N42</f>
        <v>44444</v>
      </c>
    </row>
    <row r="2" spans="1:19" x14ac:dyDescent="0.25">
      <c r="A2">
        <v>1</v>
      </c>
      <c r="B2" s="1">
        <v>44440</v>
      </c>
      <c r="C2" s="2">
        <v>0.33333333333333331</v>
      </c>
      <c r="D2" s="1">
        <v>44440</v>
      </c>
      <c r="E2" s="2">
        <v>0.38513888888888892</v>
      </c>
      <c r="F2">
        <v>12</v>
      </c>
      <c r="G2">
        <v>0</v>
      </c>
      <c r="H2" s="13">
        <f>F2*1500</f>
        <v>18000</v>
      </c>
      <c r="I2" s="13">
        <f>G2*1500</f>
        <v>0</v>
      </c>
      <c r="J2" s="13">
        <f t="shared" ref="J2:J33" si="0">VLOOKUP(F2,$N$2:$O$5,2,TRUE)</f>
        <v>5500</v>
      </c>
      <c r="K2" s="13">
        <f t="shared" ref="K2:K33" si="1">F2*J2</f>
        <v>66000</v>
      </c>
      <c r="L2" s="14">
        <f>K2-H2-I2</f>
        <v>48000</v>
      </c>
      <c r="M2" s="14"/>
      <c r="N2">
        <v>0</v>
      </c>
      <c r="O2">
        <v>6000</v>
      </c>
      <c r="R2" s="15">
        <f>R72</f>
        <v>4529000</v>
      </c>
    </row>
    <row r="3" spans="1:19" x14ac:dyDescent="0.25">
      <c r="A3">
        <v>2</v>
      </c>
      <c r="B3" s="1">
        <v>44440</v>
      </c>
      <c r="C3" s="2">
        <v>0.42430555555555555</v>
      </c>
      <c r="D3" s="1">
        <v>44440</v>
      </c>
      <c r="E3" s="2">
        <v>0.55934027777777773</v>
      </c>
      <c r="F3">
        <v>11</v>
      </c>
      <c r="G3">
        <v>16</v>
      </c>
      <c r="H3" s="13">
        <f>F3*1500</f>
        <v>16500</v>
      </c>
      <c r="I3" s="13">
        <f>G3*1500</f>
        <v>24000</v>
      </c>
      <c r="J3" s="13">
        <f t="shared" si="0"/>
        <v>5500</v>
      </c>
      <c r="K3" s="13">
        <f t="shared" si="1"/>
        <v>60500</v>
      </c>
      <c r="L3" s="14">
        <f t="shared" ref="L3:L66" si="2">K3-H3-I3</f>
        <v>20000</v>
      </c>
      <c r="M3" s="14"/>
      <c r="N3">
        <v>10</v>
      </c>
      <c r="O3">
        <v>5500</v>
      </c>
      <c r="Q3" s="3" t="s">
        <v>28</v>
      </c>
      <c r="R3">
        <f>COUNTIF(L2:L158,"&lt;0")</f>
        <v>12</v>
      </c>
    </row>
    <row r="4" spans="1:19" x14ac:dyDescent="0.25">
      <c r="A4">
        <v>3</v>
      </c>
      <c r="B4" s="1">
        <v>44440</v>
      </c>
      <c r="C4" s="2">
        <v>0.64613425925925927</v>
      </c>
      <c r="D4" s="1">
        <v>44440</v>
      </c>
      <c r="E4" s="2">
        <v>0.71621527777777771</v>
      </c>
      <c r="F4">
        <v>9</v>
      </c>
      <c r="G4">
        <v>0</v>
      </c>
      <c r="H4" s="13">
        <f t="shared" ref="H4:H67" si="3">F4*1500</f>
        <v>13500</v>
      </c>
      <c r="I4" s="13">
        <f t="shared" ref="I4:I67" si="4">G4*1500</f>
        <v>0</v>
      </c>
      <c r="J4" s="13">
        <f t="shared" si="0"/>
        <v>6000</v>
      </c>
      <c r="K4" s="13">
        <f t="shared" si="1"/>
        <v>54000</v>
      </c>
      <c r="L4" s="14">
        <f t="shared" si="2"/>
        <v>40500</v>
      </c>
      <c r="M4" s="14"/>
      <c r="N4">
        <v>20</v>
      </c>
      <c r="O4">
        <v>5000</v>
      </c>
    </row>
    <row r="5" spans="1:19" x14ac:dyDescent="0.25">
      <c r="A5">
        <v>4</v>
      </c>
      <c r="B5" s="1">
        <v>44440</v>
      </c>
      <c r="C5" s="2">
        <v>0.76347222222222222</v>
      </c>
      <c r="D5" s="1">
        <v>44440</v>
      </c>
      <c r="E5" s="2">
        <v>0.91402777777777777</v>
      </c>
      <c r="F5">
        <v>14</v>
      </c>
      <c r="G5">
        <v>11</v>
      </c>
      <c r="H5" s="13">
        <f t="shared" si="3"/>
        <v>21000</v>
      </c>
      <c r="I5" s="13">
        <f t="shared" si="4"/>
        <v>16500</v>
      </c>
      <c r="J5" s="13">
        <f t="shared" si="0"/>
        <v>5500</v>
      </c>
      <c r="K5" s="13">
        <f t="shared" si="1"/>
        <v>77000</v>
      </c>
      <c r="L5" s="14">
        <f t="shared" si="2"/>
        <v>39500</v>
      </c>
      <c r="M5" s="14"/>
      <c r="N5">
        <v>30</v>
      </c>
      <c r="O5">
        <v>4000</v>
      </c>
    </row>
    <row r="6" spans="1:19" x14ac:dyDescent="0.25">
      <c r="A6">
        <v>5</v>
      </c>
      <c r="B6" s="1">
        <v>44441</v>
      </c>
      <c r="C6" s="2">
        <v>0.17721064814814813</v>
      </c>
      <c r="D6" s="1">
        <v>44441</v>
      </c>
      <c r="E6" s="2">
        <v>0.27315972222222223</v>
      </c>
      <c r="F6">
        <v>21</v>
      </c>
      <c r="G6">
        <v>15</v>
      </c>
      <c r="H6" s="13">
        <f t="shared" si="3"/>
        <v>31500</v>
      </c>
      <c r="I6" s="13">
        <f t="shared" si="4"/>
        <v>22500</v>
      </c>
      <c r="J6" s="13">
        <f t="shared" si="0"/>
        <v>5000</v>
      </c>
      <c r="K6" s="13">
        <f t="shared" si="1"/>
        <v>105000</v>
      </c>
      <c r="L6" s="14">
        <f t="shared" si="2"/>
        <v>51000</v>
      </c>
      <c r="M6" s="14"/>
    </row>
    <row r="7" spans="1:19" x14ac:dyDescent="0.25">
      <c r="A7">
        <v>6</v>
      </c>
      <c r="B7" s="1">
        <v>44441</v>
      </c>
      <c r="C7" s="2">
        <v>0.34736111111111106</v>
      </c>
      <c r="D7" s="1">
        <v>44441</v>
      </c>
      <c r="E7" s="2">
        <v>0.42460648148148145</v>
      </c>
      <c r="F7">
        <v>11</v>
      </c>
      <c r="G7">
        <v>24</v>
      </c>
      <c r="H7" s="13">
        <f t="shared" si="3"/>
        <v>16500</v>
      </c>
      <c r="I7" s="13">
        <f t="shared" si="4"/>
        <v>36000</v>
      </c>
      <c r="J7" s="13">
        <f t="shared" si="0"/>
        <v>5500</v>
      </c>
      <c r="K7" s="13">
        <f t="shared" si="1"/>
        <v>60500</v>
      </c>
      <c r="L7" s="14">
        <f t="shared" si="2"/>
        <v>8000</v>
      </c>
      <c r="M7" s="14"/>
    </row>
    <row r="8" spans="1:19" x14ac:dyDescent="0.25">
      <c r="A8">
        <v>7</v>
      </c>
      <c r="B8" s="1">
        <v>44441</v>
      </c>
      <c r="C8" s="2">
        <v>0.48079861111111111</v>
      </c>
      <c r="D8" s="1">
        <v>44441</v>
      </c>
      <c r="E8" s="2">
        <v>0.57214120370370369</v>
      </c>
      <c r="F8">
        <v>19</v>
      </c>
      <c r="G8">
        <v>10</v>
      </c>
      <c r="H8" s="13">
        <f t="shared" si="3"/>
        <v>28500</v>
      </c>
      <c r="I8" s="13">
        <f t="shared" si="4"/>
        <v>15000</v>
      </c>
      <c r="J8" s="13">
        <f t="shared" si="0"/>
        <v>5500</v>
      </c>
      <c r="K8" s="13">
        <f t="shared" si="1"/>
        <v>104500</v>
      </c>
      <c r="L8" s="14">
        <f t="shared" si="2"/>
        <v>61000</v>
      </c>
      <c r="M8" s="14"/>
      <c r="N8" s="5" t="s">
        <v>12</v>
      </c>
      <c r="O8" t="s">
        <v>21</v>
      </c>
      <c r="P8" t="s">
        <v>22</v>
      </c>
      <c r="Q8" s="5" t="s">
        <v>12</v>
      </c>
      <c r="R8" t="s">
        <v>23</v>
      </c>
    </row>
    <row r="9" spans="1:19" x14ac:dyDescent="0.25">
      <c r="A9">
        <v>8</v>
      </c>
      <c r="B9" s="1">
        <v>44441</v>
      </c>
      <c r="C9" s="2">
        <v>0.63290509259259264</v>
      </c>
      <c r="D9" s="1">
        <v>44441</v>
      </c>
      <c r="E9" s="2">
        <v>0.72944444444444445</v>
      </c>
      <c r="F9">
        <v>9</v>
      </c>
      <c r="G9">
        <v>11</v>
      </c>
      <c r="H9" s="13">
        <f t="shared" si="3"/>
        <v>13500</v>
      </c>
      <c r="I9" s="13">
        <f t="shared" si="4"/>
        <v>16500</v>
      </c>
      <c r="J9" s="13">
        <f t="shared" si="0"/>
        <v>6000</v>
      </c>
      <c r="K9" s="13">
        <f t="shared" si="1"/>
        <v>54000</v>
      </c>
      <c r="L9" s="14">
        <f t="shared" si="2"/>
        <v>24000</v>
      </c>
      <c r="M9" s="14"/>
      <c r="N9" s="6">
        <v>44440</v>
      </c>
      <c r="O9" s="15">
        <v>69000</v>
      </c>
      <c r="P9" s="15">
        <v>257500</v>
      </c>
      <c r="Q9" s="6">
        <v>44440</v>
      </c>
      <c r="R9" s="15">
        <v>40500</v>
      </c>
    </row>
    <row r="10" spans="1:19" x14ac:dyDescent="0.25">
      <c r="A10">
        <v>9</v>
      </c>
      <c r="B10" s="1">
        <v>44441</v>
      </c>
      <c r="C10" s="2">
        <v>0.80592592592592593</v>
      </c>
      <c r="D10" s="1">
        <v>44441</v>
      </c>
      <c r="E10" s="2">
        <v>0.89690972222222232</v>
      </c>
      <c r="F10">
        <v>12</v>
      </c>
      <c r="G10">
        <v>15</v>
      </c>
      <c r="H10" s="13">
        <f t="shared" si="3"/>
        <v>18000</v>
      </c>
      <c r="I10" s="13">
        <f t="shared" si="4"/>
        <v>22500</v>
      </c>
      <c r="J10" s="13">
        <f t="shared" si="0"/>
        <v>5500</v>
      </c>
      <c r="K10" s="13">
        <f t="shared" si="1"/>
        <v>66000</v>
      </c>
      <c r="L10" s="14">
        <f t="shared" si="2"/>
        <v>25500</v>
      </c>
      <c r="M10" s="14"/>
      <c r="N10" s="6">
        <v>44441</v>
      </c>
      <c r="O10" s="15">
        <v>108000</v>
      </c>
      <c r="P10" s="15">
        <v>390000</v>
      </c>
      <c r="Q10" s="6">
        <v>44441</v>
      </c>
      <c r="R10" s="15">
        <v>112500</v>
      </c>
    </row>
    <row r="11" spans="1:19" x14ac:dyDescent="0.25">
      <c r="A11">
        <v>10</v>
      </c>
      <c r="B11" s="1">
        <v>44442</v>
      </c>
      <c r="C11" s="2">
        <v>0.13548611111111111</v>
      </c>
      <c r="D11" s="1">
        <v>44442</v>
      </c>
      <c r="E11" s="2">
        <v>0.31579861111111113</v>
      </c>
      <c r="F11">
        <v>17</v>
      </c>
      <c r="G11">
        <v>22</v>
      </c>
      <c r="H11" s="13">
        <f t="shared" si="3"/>
        <v>25500</v>
      </c>
      <c r="I11" s="13">
        <f t="shared" si="4"/>
        <v>33000</v>
      </c>
      <c r="J11" s="13">
        <f t="shared" si="0"/>
        <v>5500</v>
      </c>
      <c r="K11" s="13">
        <f t="shared" si="1"/>
        <v>93500</v>
      </c>
      <c r="L11" s="14">
        <f t="shared" si="2"/>
        <v>35000</v>
      </c>
      <c r="M11" s="14"/>
      <c r="N11" s="6">
        <v>44442</v>
      </c>
      <c r="O11" s="15">
        <v>129000</v>
      </c>
      <c r="P11" s="15">
        <v>461000</v>
      </c>
      <c r="Q11" s="6">
        <v>44442</v>
      </c>
      <c r="R11" s="15">
        <v>106500</v>
      </c>
    </row>
    <row r="12" spans="1:19" x14ac:dyDescent="0.25">
      <c r="A12">
        <v>11</v>
      </c>
      <c r="B12" s="1">
        <v>44442</v>
      </c>
      <c r="C12" s="2">
        <v>0.37784722222222222</v>
      </c>
      <c r="D12" s="1">
        <v>44442</v>
      </c>
      <c r="E12" s="2">
        <v>0.46140046296296294</v>
      </c>
      <c r="F12">
        <v>14</v>
      </c>
      <c r="G12">
        <v>10</v>
      </c>
      <c r="H12" s="13">
        <f t="shared" si="3"/>
        <v>21000</v>
      </c>
      <c r="I12" s="13">
        <f t="shared" si="4"/>
        <v>15000</v>
      </c>
      <c r="J12" s="13">
        <f t="shared" si="0"/>
        <v>5500</v>
      </c>
      <c r="K12" s="13">
        <f t="shared" si="1"/>
        <v>77000</v>
      </c>
      <c r="L12" s="14">
        <f t="shared" si="2"/>
        <v>41000</v>
      </c>
      <c r="M12" s="14"/>
      <c r="N12" s="6">
        <v>44443</v>
      </c>
      <c r="O12" s="15">
        <v>105000</v>
      </c>
      <c r="P12" s="15">
        <v>386000</v>
      </c>
      <c r="Q12" s="6">
        <v>44443</v>
      </c>
      <c r="R12" s="15">
        <v>130500</v>
      </c>
    </row>
    <row r="13" spans="1:19" x14ac:dyDescent="0.25">
      <c r="A13">
        <v>12</v>
      </c>
      <c r="B13" s="1">
        <v>44442</v>
      </c>
      <c r="C13" s="2">
        <v>0.50086805555555558</v>
      </c>
      <c r="D13" s="1">
        <v>44442</v>
      </c>
      <c r="E13" s="2">
        <v>0.63633101851851859</v>
      </c>
      <c r="F13">
        <v>24</v>
      </c>
      <c r="G13">
        <v>19</v>
      </c>
      <c r="H13" s="13">
        <f t="shared" si="3"/>
        <v>36000</v>
      </c>
      <c r="I13" s="13">
        <f t="shared" si="4"/>
        <v>28500</v>
      </c>
      <c r="J13" s="13">
        <f t="shared" si="0"/>
        <v>5000</v>
      </c>
      <c r="K13" s="13">
        <f t="shared" si="1"/>
        <v>120000</v>
      </c>
      <c r="L13" s="14">
        <f t="shared" si="2"/>
        <v>55500</v>
      </c>
      <c r="M13" s="14"/>
      <c r="N13" s="6">
        <v>44444</v>
      </c>
      <c r="O13" s="15">
        <v>138000</v>
      </c>
      <c r="P13" s="15">
        <v>506000</v>
      </c>
      <c r="Q13" s="6">
        <v>44444</v>
      </c>
      <c r="R13" s="15">
        <v>112500</v>
      </c>
    </row>
    <row r="14" spans="1:19" x14ac:dyDescent="0.25">
      <c r="A14">
        <v>13</v>
      </c>
      <c r="B14" s="1">
        <v>44442</v>
      </c>
      <c r="C14" s="2">
        <v>0.7049305555555555</v>
      </c>
      <c r="D14" s="1">
        <v>44442</v>
      </c>
      <c r="E14" s="2">
        <v>0.76827546296296301</v>
      </c>
      <c r="F14">
        <v>16</v>
      </c>
      <c r="G14">
        <v>11</v>
      </c>
      <c r="H14" s="13">
        <f t="shared" si="3"/>
        <v>24000</v>
      </c>
      <c r="I14" s="13">
        <f t="shared" si="4"/>
        <v>16500</v>
      </c>
      <c r="J14" s="13">
        <f t="shared" si="0"/>
        <v>5500</v>
      </c>
      <c r="K14" s="13">
        <f t="shared" si="1"/>
        <v>88000</v>
      </c>
      <c r="L14" s="14">
        <f t="shared" si="2"/>
        <v>47500</v>
      </c>
      <c r="M14" s="14"/>
      <c r="N14" s="6">
        <v>44445</v>
      </c>
      <c r="O14" s="15">
        <v>106500</v>
      </c>
      <c r="P14" s="15">
        <v>395000</v>
      </c>
      <c r="Q14" s="6">
        <v>44445</v>
      </c>
      <c r="R14" s="15">
        <v>124500</v>
      </c>
    </row>
    <row r="15" spans="1:19" x14ac:dyDescent="0.25">
      <c r="A15">
        <v>14</v>
      </c>
      <c r="B15" s="1">
        <v>44442</v>
      </c>
      <c r="C15" s="2">
        <v>0.80994212962962964</v>
      </c>
      <c r="D15" s="1">
        <v>44442</v>
      </c>
      <c r="E15" s="2">
        <v>0.92829861111111101</v>
      </c>
      <c r="F15">
        <v>15</v>
      </c>
      <c r="G15">
        <v>9</v>
      </c>
      <c r="H15" s="13">
        <f t="shared" si="3"/>
        <v>22500</v>
      </c>
      <c r="I15" s="13">
        <f t="shared" si="4"/>
        <v>13500</v>
      </c>
      <c r="J15" s="13">
        <f t="shared" si="0"/>
        <v>5500</v>
      </c>
      <c r="K15" s="13">
        <f t="shared" si="1"/>
        <v>82500</v>
      </c>
      <c r="L15" s="14">
        <f t="shared" si="2"/>
        <v>46500</v>
      </c>
      <c r="M15" s="14"/>
      <c r="N15" s="6">
        <v>44446</v>
      </c>
      <c r="O15" s="15">
        <v>111000</v>
      </c>
      <c r="P15" s="15">
        <v>407000</v>
      </c>
      <c r="Q15" s="6">
        <v>44446</v>
      </c>
      <c r="R15" s="15">
        <v>109500</v>
      </c>
    </row>
    <row r="16" spans="1:19" x14ac:dyDescent="0.25">
      <c r="A16">
        <v>15</v>
      </c>
      <c r="B16" s="1">
        <v>44443</v>
      </c>
      <c r="C16" s="2">
        <v>0.17093749999999999</v>
      </c>
      <c r="D16" s="1">
        <v>44443</v>
      </c>
      <c r="E16" s="2">
        <v>0.25318287037037041</v>
      </c>
      <c r="F16">
        <v>7</v>
      </c>
      <c r="G16">
        <v>16</v>
      </c>
      <c r="H16" s="13">
        <f t="shared" si="3"/>
        <v>10500</v>
      </c>
      <c r="I16" s="13">
        <f t="shared" si="4"/>
        <v>24000</v>
      </c>
      <c r="J16" s="13">
        <f t="shared" si="0"/>
        <v>6000</v>
      </c>
      <c r="K16" s="13">
        <f t="shared" si="1"/>
        <v>42000</v>
      </c>
      <c r="L16" s="14">
        <f t="shared" si="2"/>
        <v>7500</v>
      </c>
      <c r="M16" s="14"/>
      <c r="N16" s="6">
        <v>44447</v>
      </c>
      <c r="O16" s="15">
        <v>112500</v>
      </c>
      <c r="P16" s="15">
        <v>417000</v>
      </c>
      <c r="Q16" s="6">
        <v>44447</v>
      </c>
      <c r="R16" s="15">
        <v>123000</v>
      </c>
    </row>
    <row r="17" spans="1:18" x14ac:dyDescent="0.25">
      <c r="A17">
        <v>16</v>
      </c>
      <c r="B17" s="1">
        <v>44443</v>
      </c>
      <c r="C17" s="2">
        <v>0.29620370370370369</v>
      </c>
      <c r="D17" s="1">
        <v>44443</v>
      </c>
      <c r="E17" s="2">
        <v>0.34704861111111113</v>
      </c>
      <c r="F17">
        <v>9</v>
      </c>
      <c r="G17">
        <v>11</v>
      </c>
      <c r="H17" s="13">
        <f t="shared" si="3"/>
        <v>13500</v>
      </c>
      <c r="I17" s="13">
        <f t="shared" si="4"/>
        <v>16500</v>
      </c>
      <c r="J17" s="13">
        <f t="shared" si="0"/>
        <v>6000</v>
      </c>
      <c r="K17" s="13">
        <f t="shared" si="1"/>
        <v>54000</v>
      </c>
      <c r="L17" s="14">
        <f t="shared" si="2"/>
        <v>24000</v>
      </c>
      <c r="M17" s="14"/>
      <c r="N17" s="6">
        <v>44448</v>
      </c>
      <c r="O17" s="15">
        <v>88500</v>
      </c>
      <c r="P17" s="15">
        <v>333500</v>
      </c>
      <c r="Q17" s="6">
        <v>44448</v>
      </c>
      <c r="R17" s="15">
        <v>90000</v>
      </c>
    </row>
    <row r="18" spans="1:18" x14ac:dyDescent="0.25">
      <c r="A18">
        <v>17</v>
      </c>
      <c r="B18" s="1">
        <v>44443</v>
      </c>
      <c r="C18" s="2">
        <v>0.3578587962962963</v>
      </c>
      <c r="D18" s="1">
        <v>44443</v>
      </c>
      <c r="E18" s="2">
        <v>0.42055555555555557</v>
      </c>
      <c r="F18">
        <v>13</v>
      </c>
      <c r="G18">
        <v>18</v>
      </c>
      <c r="H18" s="13">
        <f t="shared" si="3"/>
        <v>19500</v>
      </c>
      <c r="I18" s="13">
        <f t="shared" si="4"/>
        <v>27000</v>
      </c>
      <c r="J18" s="13">
        <f t="shared" si="0"/>
        <v>5500</v>
      </c>
      <c r="K18" s="13">
        <f t="shared" si="1"/>
        <v>71500</v>
      </c>
      <c r="L18" s="14">
        <f t="shared" si="2"/>
        <v>25000</v>
      </c>
      <c r="M18" s="14"/>
      <c r="N18" s="6">
        <v>44449</v>
      </c>
      <c r="O18" s="15">
        <v>85500</v>
      </c>
      <c r="P18" s="15">
        <v>324000</v>
      </c>
      <c r="Q18" s="6">
        <v>44449</v>
      </c>
      <c r="R18" s="15">
        <v>60000</v>
      </c>
    </row>
    <row r="19" spans="1:18" x14ac:dyDescent="0.25">
      <c r="A19">
        <v>18</v>
      </c>
      <c r="B19" s="1">
        <v>44443</v>
      </c>
      <c r="C19" s="2">
        <v>0.48564814814814811</v>
      </c>
      <c r="D19" s="1">
        <v>44443</v>
      </c>
      <c r="E19" s="2">
        <v>0.53831018518518514</v>
      </c>
      <c r="F19">
        <v>22</v>
      </c>
      <c r="G19">
        <v>5</v>
      </c>
      <c r="H19" s="13">
        <f t="shared" si="3"/>
        <v>33000</v>
      </c>
      <c r="I19" s="13">
        <f t="shared" si="4"/>
        <v>7500</v>
      </c>
      <c r="J19" s="13">
        <f t="shared" si="0"/>
        <v>5000</v>
      </c>
      <c r="K19" s="13">
        <f t="shared" si="1"/>
        <v>110000</v>
      </c>
      <c r="L19" s="14">
        <f t="shared" si="2"/>
        <v>69500</v>
      </c>
      <c r="M19" s="14"/>
      <c r="N19" s="6">
        <v>44450</v>
      </c>
      <c r="O19" s="15">
        <v>85500</v>
      </c>
      <c r="P19" s="15">
        <v>315000</v>
      </c>
      <c r="Q19" s="6">
        <v>44450</v>
      </c>
      <c r="R19" s="15">
        <v>79500</v>
      </c>
    </row>
    <row r="20" spans="1:18" x14ac:dyDescent="0.25">
      <c r="A20">
        <v>19</v>
      </c>
      <c r="B20" s="1">
        <v>44443</v>
      </c>
      <c r="C20" s="2">
        <v>0.70219907407407411</v>
      </c>
      <c r="D20" s="1">
        <v>44443</v>
      </c>
      <c r="E20" s="2">
        <v>0.7736574074074074</v>
      </c>
      <c r="F20">
        <v>8</v>
      </c>
      <c r="G20">
        <v>23</v>
      </c>
      <c r="H20" s="13">
        <f t="shared" si="3"/>
        <v>12000</v>
      </c>
      <c r="I20" s="13">
        <f t="shared" si="4"/>
        <v>34500</v>
      </c>
      <c r="J20" s="13">
        <f t="shared" si="0"/>
        <v>6000</v>
      </c>
      <c r="K20" s="13">
        <f t="shared" si="1"/>
        <v>48000</v>
      </c>
      <c r="L20" s="14">
        <f t="shared" si="2"/>
        <v>1500</v>
      </c>
      <c r="M20" s="14"/>
      <c r="N20" s="6">
        <v>44451</v>
      </c>
      <c r="O20" s="15">
        <v>33000</v>
      </c>
      <c r="P20" s="15">
        <v>132000</v>
      </c>
      <c r="Q20" s="6">
        <v>44451</v>
      </c>
      <c r="R20" s="15">
        <v>63000</v>
      </c>
    </row>
    <row r="21" spans="1:18" x14ac:dyDescent="0.25">
      <c r="A21">
        <v>20</v>
      </c>
      <c r="B21" s="1">
        <v>44443</v>
      </c>
      <c r="C21" s="2">
        <v>0.80978009259259265</v>
      </c>
      <c r="D21" s="1">
        <v>44443</v>
      </c>
      <c r="E21" s="2">
        <v>0.96615740740740741</v>
      </c>
      <c r="F21">
        <v>11</v>
      </c>
      <c r="G21">
        <v>14</v>
      </c>
      <c r="H21" s="13">
        <f t="shared" si="3"/>
        <v>16500</v>
      </c>
      <c r="I21" s="13">
        <f t="shared" si="4"/>
        <v>21000</v>
      </c>
      <c r="J21" s="13">
        <f t="shared" si="0"/>
        <v>5500</v>
      </c>
      <c r="K21" s="13">
        <f t="shared" si="1"/>
        <v>60500</v>
      </c>
      <c r="L21" s="14">
        <f t="shared" si="2"/>
        <v>23000</v>
      </c>
      <c r="M21" s="14"/>
      <c r="N21" s="6">
        <v>44452</v>
      </c>
      <c r="O21" s="15">
        <v>91500</v>
      </c>
      <c r="P21" s="15">
        <v>337000</v>
      </c>
      <c r="Q21" s="6">
        <v>44452</v>
      </c>
      <c r="R21" s="15">
        <v>76500</v>
      </c>
    </row>
    <row r="22" spans="1:18" x14ac:dyDescent="0.25">
      <c r="A22">
        <v>21</v>
      </c>
      <c r="B22" s="1">
        <v>44444</v>
      </c>
      <c r="C22" s="2">
        <v>0.3027083333333333</v>
      </c>
      <c r="D22" s="1">
        <v>44444</v>
      </c>
      <c r="E22" s="2">
        <v>0.3762152777777778</v>
      </c>
      <c r="F22">
        <v>17</v>
      </c>
      <c r="G22">
        <v>23</v>
      </c>
      <c r="H22" s="13">
        <f t="shared" si="3"/>
        <v>25500</v>
      </c>
      <c r="I22" s="13">
        <f t="shared" si="4"/>
        <v>34500</v>
      </c>
      <c r="J22" s="13">
        <f t="shared" si="0"/>
        <v>5500</v>
      </c>
      <c r="K22" s="13">
        <f t="shared" si="1"/>
        <v>93500</v>
      </c>
      <c r="L22" s="14">
        <f t="shared" si="2"/>
        <v>33500</v>
      </c>
      <c r="M22" s="14"/>
      <c r="N22" s="6">
        <v>44453</v>
      </c>
      <c r="O22" s="15">
        <v>91500</v>
      </c>
      <c r="P22" s="15">
        <v>346000</v>
      </c>
      <c r="Q22" s="6">
        <v>44453</v>
      </c>
      <c r="R22" s="15">
        <v>109500</v>
      </c>
    </row>
    <row r="23" spans="1:18" x14ac:dyDescent="0.25">
      <c r="A23">
        <v>22</v>
      </c>
      <c r="B23" s="1">
        <v>44444</v>
      </c>
      <c r="C23" s="2">
        <v>0.43002314814814818</v>
      </c>
      <c r="D23" s="1">
        <v>44444</v>
      </c>
      <c r="E23" s="2">
        <v>0.51140046296296293</v>
      </c>
      <c r="F23">
        <v>15</v>
      </c>
      <c r="G23">
        <v>11</v>
      </c>
      <c r="H23" s="13">
        <f t="shared" si="3"/>
        <v>22500</v>
      </c>
      <c r="I23" s="13">
        <f t="shared" si="4"/>
        <v>16500</v>
      </c>
      <c r="J23" s="13">
        <f t="shared" si="0"/>
        <v>5500</v>
      </c>
      <c r="K23" s="13">
        <f t="shared" si="1"/>
        <v>82500</v>
      </c>
      <c r="L23" s="14">
        <f t="shared" si="2"/>
        <v>43500</v>
      </c>
      <c r="M23" s="14"/>
      <c r="N23" s="6">
        <v>44454</v>
      </c>
      <c r="O23" s="15">
        <v>52500</v>
      </c>
      <c r="P23" s="15">
        <v>198000</v>
      </c>
      <c r="Q23" s="6">
        <v>44454</v>
      </c>
      <c r="R23" s="15">
        <v>54000</v>
      </c>
    </row>
    <row r="24" spans="1:18" x14ac:dyDescent="0.25">
      <c r="A24">
        <v>23</v>
      </c>
      <c r="B24" s="1">
        <v>44444</v>
      </c>
      <c r="C24" s="2">
        <v>0.55909722222222225</v>
      </c>
      <c r="D24" s="1">
        <v>44444</v>
      </c>
      <c r="E24" s="2">
        <v>0.64327546296296301</v>
      </c>
      <c r="F24">
        <v>19</v>
      </c>
      <c r="G24">
        <v>21</v>
      </c>
      <c r="H24" s="13">
        <f t="shared" si="3"/>
        <v>28500</v>
      </c>
      <c r="I24" s="13">
        <f t="shared" si="4"/>
        <v>31500</v>
      </c>
      <c r="J24" s="13">
        <f t="shared" si="0"/>
        <v>5500</v>
      </c>
      <c r="K24" s="13">
        <f t="shared" si="1"/>
        <v>104500</v>
      </c>
      <c r="L24" s="14">
        <f t="shared" si="2"/>
        <v>44500</v>
      </c>
      <c r="M24" s="14"/>
      <c r="N24" s="6">
        <v>44455</v>
      </c>
      <c r="O24" s="15">
        <v>102000</v>
      </c>
      <c r="P24" s="15">
        <v>375000</v>
      </c>
      <c r="Q24" s="6">
        <v>44455</v>
      </c>
      <c r="R24" s="15">
        <v>90000</v>
      </c>
    </row>
    <row r="25" spans="1:18" x14ac:dyDescent="0.25">
      <c r="A25">
        <v>24</v>
      </c>
      <c r="B25" s="1">
        <v>44444</v>
      </c>
      <c r="C25" s="2">
        <v>0.69188657407407417</v>
      </c>
      <c r="D25" s="1">
        <v>44444</v>
      </c>
      <c r="E25" s="2">
        <v>0.73365740740740737</v>
      </c>
      <c r="F25">
        <v>11</v>
      </c>
      <c r="G25">
        <v>9</v>
      </c>
      <c r="H25" s="13">
        <f t="shared" si="3"/>
        <v>16500</v>
      </c>
      <c r="I25" s="13">
        <f t="shared" si="4"/>
        <v>13500</v>
      </c>
      <c r="J25" s="13">
        <f t="shared" si="0"/>
        <v>5500</v>
      </c>
      <c r="K25" s="13">
        <f t="shared" si="1"/>
        <v>60500</v>
      </c>
      <c r="L25" s="14">
        <f t="shared" si="2"/>
        <v>30500</v>
      </c>
      <c r="M25" s="14"/>
      <c r="N25" s="6">
        <v>44456</v>
      </c>
      <c r="O25" s="15">
        <v>79500</v>
      </c>
      <c r="P25" s="15">
        <v>290000</v>
      </c>
      <c r="Q25" s="6">
        <v>44456</v>
      </c>
      <c r="R25" s="15">
        <v>82500</v>
      </c>
    </row>
    <row r="26" spans="1:18" x14ac:dyDescent="0.25">
      <c r="A26">
        <v>25</v>
      </c>
      <c r="B26" s="1">
        <v>44444</v>
      </c>
      <c r="C26" s="2">
        <v>0.77118055555555554</v>
      </c>
      <c r="D26" s="1">
        <v>44444</v>
      </c>
      <c r="E26" s="2">
        <v>0.82657407407407402</v>
      </c>
      <c r="F26">
        <v>15</v>
      </c>
      <c r="G26">
        <v>11</v>
      </c>
      <c r="H26" s="13">
        <f t="shared" si="3"/>
        <v>22500</v>
      </c>
      <c r="I26" s="13">
        <f t="shared" si="4"/>
        <v>16500</v>
      </c>
      <c r="J26" s="13">
        <f t="shared" si="0"/>
        <v>5500</v>
      </c>
      <c r="K26" s="13">
        <f t="shared" si="1"/>
        <v>82500</v>
      </c>
      <c r="L26" s="14">
        <f t="shared" si="2"/>
        <v>43500</v>
      </c>
      <c r="M26" s="14"/>
      <c r="N26" s="6">
        <v>44457</v>
      </c>
      <c r="O26" s="15">
        <v>81000</v>
      </c>
      <c r="P26" s="15">
        <v>303000</v>
      </c>
      <c r="Q26" s="6">
        <v>44457</v>
      </c>
      <c r="R26" s="15">
        <v>97500</v>
      </c>
    </row>
    <row r="27" spans="1:18" x14ac:dyDescent="0.25">
      <c r="A27">
        <v>26</v>
      </c>
      <c r="B27" s="1">
        <v>44444</v>
      </c>
      <c r="C27" s="2">
        <v>0.875</v>
      </c>
      <c r="D27" s="1">
        <v>44445</v>
      </c>
      <c r="E27" s="2">
        <v>1.3495370370370371E-2</v>
      </c>
      <c r="F27">
        <v>15</v>
      </c>
      <c r="G27">
        <v>17</v>
      </c>
      <c r="H27" s="13">
        <f t="shared" si="3"/>
        <v>22500</v>
      </c>
      <c r="I27" s="13">
        <f t="shared" si="4"/>
        <v>25500</v>
      </c>
      <c r="J27" s="13">
        <f t="shared" si="0"/>
        <v>5500</v>
      </c>
      <c r="K27" s="13">
        <f t="shared" si="1"/>
        <v>82500</v>
      </c>
      <c r="L27" s="14">
        <f t="shared" si="2"/>
        <v>34500</v>
      </c>
      <c r="M27" s="14"/>
      <c r="N27" s="6">
        <v>44458</v>
      </c>
      <c r="O27" s="15">
        <v>79500</v>
      </c>
      <c r="P27" s="15">
        <v>294000</v>
      </c>
      <c r="Q27" s="6">
        <v>44458</v>
      </c>
      <c r="R27" s="15">
        <v>39000</v>
      </c>
    </row>
    <row r="28" spans="1:18" x14ac:dyDescent="0.25">
      <c r="A28">
        <v>27</v>
      </c>
      <c r="B28" s="1">
        <v>44445</v>
      </c>
      <c r="C28" s="2">
        <v>0.2171990740740741</v>
      </c>
      <c r="D28" s="1">
        <v>44445</v>
      </c>
      <c r="E28" s="2">
        <v>0.2976388888888889</v>
      </c>
      <c r="F28">
        <v>9</v>
      </c>
      <c r="G28">
        <v>6</v>
      </c>
      <c r="H28" s="13">
        <f t="shared" si="3"/>
        <v>13500</v>
      </c>
      <c r="I28" s="13">
        <f t="shared" si="4"/>
        <v>9000</v>
      </c>
      <c r="J28" s="13">
        <f t="shared" si="0"/>
        <v>6000</v>
      </c>
      <c r="K28" s="13">
        <f t="shared" si="1"/>
        <v>54000</v>
      </c>
      <c r="L28" s="14">
        <f t="shared" si="2"/>
        <v>31500</v>
      </c>
      <c r="M28" s="14"/>
      <c r="N28" s="6">
        <v>44459</v>
      </c>
      <c r="O28" s="15">
        <v>123000</v>
      </c>
      <c r="P28" s="15">
        <v>453500</v>
      </c>
      <c r="Q28" s="6">
        <v>44459</v>
      </c>
      <c r="R28" s="15">
        <v>127500</v>
      </c>
    </row>
    <row r="29" spans="1:18" x14ac:dyDescent="0.25">
      <c r="A29">
        <v>28</v>
      </c>
      <c r="B29" s="1">
        <v>44445</v>
      </c>
      <c r="C29" s="2">
        <v>0.38305555555555554</v>
      </c>
      <c r="D29" s="1">
        <v>44445</v>
      </c>
      <c r="E29" s="2">
        <v>0.52521990740740743</v>
      </c>
      <c r="F29">
        <v>14</v>
      </c>
      <c r="G29">
        <v>22</v>
      </c>
      <c r="H29" s="13">
        <f t="shared" si="3"/>
        <v>21000</v>
      </c>
      <c r="I29" s="13">
        <f t="shared" si="4"/>
        <v>33000</v>
      </c>
      <c r="J29" s="13">
        <f t="shared" si="0"/>
        <v>5500</v>
      </c>
      <c r="K29" s="13">
        <f t="shared" si="1"/>
        <v>77000</v>
      </c>
      <c r="L29" s="14">
        <f t="shared" si="2"/>
        <v>23000</v>
      </c>
      <c r="M29" s="14"/>
      <c r="N29" s="6">
        <v>44460</v>
      </c>
      <c r="O29" s="15">
        <v>61500</v>
      </c>
      <c r="P29" s="15">
        <v>234500</v>
      </c>
      <c r="Q29" s="6">
        <v>44460</v>
      </c>
      <c r="R29" s="15">
        <v>94500</v>
      </c>
    </row>
    <row r="30" spans="1:18" x14ac:dyDescent="0.25">
      <c r="A30">
        <v>29</v>
      </c>
      <c r="B30" s="1">
        <v>44445</v>
      </c>
      <c r="C30" s="2">
        <v>0.55920138888888882</v>
      </c>
      <c r="D30" s="1">
        <v>44445</v>
      </c>
      <c r="E30" s="2">
        <v>0.62586805555555558</v>
      </c>
      <c r="F30">
        <v>14</v>
      </c>
      <c r="G30">
        <v>3</v>
      </c>
      <c r="H30" s="13">
        <f t="shared" si="3"/>
        <v>21000</v>
      </c>
      <c r="I30" s="13">
        <f t="shared" si="4"/>
        <v>4500</v>
      </c>
      <c r="J30" s="13">
        <f t="shared" si="0"/>
        <v>5500</v>
      </c>
      <c r="K30" s="13">
        <f t="shared" si="1"/>
        <v>77000</v>
      </c>
      <c r="L30" s="14">
        <f t="shared" si="2"/>
        <v>51500</v>
      </c>
      <c r="M30" s="14"/>
      <c r="N30" s="6">
        <v>44461</v>
      </c>
      <c r="O30" s="15">
        <v>75000</v>
      </c>
      <c r="P30" s="15">
        <v>281000</v>
      </c>
      <c r="Q30" s="6">
        <v>44461</v>
      </c>
      <c r="R30" s="15">
        <v>37500</v>
      </c>
    </row>
    <row r="31" spans="1:18" x14ac:dyDescent="0.25">
      <c r="A31">
        <v>30</v>
      </c>
      <c r="B31" s="1">
        <v>44445</v>
      </c>
      <c r="C31" s="2">
        <v>0.7160185185185185</v>
      </c>
      <c r="D31" s="1">
        <v>44445</v>
      </c>
      <c r="E31" s="2">
        <v>0.7631944444444444</v>
      </c>
      <c r="F31">
        <v>18</v>
      </c>
      <c r="G31">
        <v>14</v>
      </c>
      <c r="H31" s="13">
        <f t="shared" si="3"/>
        <v>27000</v>
      </c>
      <c r="I31" s="13">
        <f t="shared" si="4"/>
        <v>21000</v>
      </c>
      <c r="J31" s="13">
        <f t="shared" si="0"/>
        <v>5500</v>
      </c>
      <c r="K31" s="13">
        <f t="shared" si="1"/>
        <v>99000</v>
      </c>
      <c r="L31" s="14">
        <f t="shared" si="2"/>
        <v>51000</v>
      </c>
      <c r="M31" s="14"/>
      <c r="N31" s="6">
        <v>44462</v>
      </c>
      <c r="O31" s="15">
        <v>109500</v>
      </c>
      <c r="P31" s="15">
        <v>403000</v>
      </c>
      <c r="Q31" s="6">
        <v>44462</v>
      </c>
      <c r="R31" s="15">
        <v>144000</v>
      </c>
    </row>
    <row r="32" spans="1:18" x14ac:dyDescent="0.25">
      <c r="A32">
        <v>31</v>
      </c>
      <c r="B32" s="1">
        <v>44445</v>
      </c>
      <c r="C32" s="2">
        <v>0.82097222222222221</v>
      </c>
      <c r="D32" s="1">
        <v>44445</v>
      </c>
      <c r="E32" s="2">
        <v>0.89042824074074067</v>
      </c>
      <c r="F32">
        <v>16</v>
      </c>
      <c r="G32">
        <v>21</v>
      </c>
      <c r="H32" s="13">
        <f t="shared" si="3"/>
        <v>24000</v>
      </c>
      <c r="I32" s="13">
        <f t="shared" si="4"/>
        <v>31500</v>
      </c>
      <c r="J32" s="13">
        <f t="shared" si="0"/>
        <v>5500</v>
      </c>
      <c r="K32" s="13">
        <f t="shared" si="1"/>
        <v>88000</v>
      </c>
      <c r="L32" s="14">
        <f t="shared" si="2"/>
        <v>32500</v>
      </c>
      <c r="M32" s="14"/>
      <c r="N32" s="6">
        <v>44463</v>
      </c>
      <c r="O32" s="15">
        <v>82500</v>
      </c>
      <c r="P32" s="15">
        <v>302500</v>
      </c>
      <c r="Q32" s="6">
        <v>44463</v>
      </c>
      <c r="R32" s="15">
        <v>54000</v>
      </c>
    </row>
    <row r="33" spans="1:18" x14ac:dyDescent="0.25">
      <c r="A33">
        <v>32</v>
      </c>
      <c r="B33" s="1">
        <v>44446</v>
      </c>
      <c r="C33" s="2">
        <v>0.32383101851851853</v>
      </c>
      <c r="D33" s="1">
        <v>44446</v>
      </c>
      <c r="E33" s="2">
        <v>0.40016203703703707</v>
      </c>
      <c r="F33">
        <v>15</v>
      </c>
      <c r="G33">
        <v>14</v>
      </c>
      <c r="H33" s="13">
        <f t="shared" si="3"/>
        <v>22500</v>
      </c>
      <c r="I33" s="13">
        <f t="shared" si="4"/>
        <v>21000</v>
      </c>
      <c r="J33" s="13">
        <f t="shared" si="0"/>
        <v>5500</v>
      </c>
      <c r="K33" s="13">
        <f t="shared" si="1"/>
        <v>82500</v>
      </c>
      <c r="L33" s="14">
        <f t="shared" si="2"/>
        <v>39000</v>
      </c>
      <c r="M33" s="14"/>
      <c r="N33" s="6">
        <v>44464</v>
      </c>
      <c r="O33" s="15">
        <v>61500</v>
      </c>
      <c r="P33" s="15">
        <v>233000</v>
      </c>
      <c r="Q33" s="6">
        <v>44464</v>
      </c>
      <c r="R33" s="15">
        <v>69000</v>
      </c>
    </row>
    <row r="34" spans="1:18" x14ac:dyDescent="0.25">
      <c r="A34">
        <v>33</v>
      </c>
      <c r="B34" s="1">
        <v>44446</v>
      </c>
      <c r="C34" s="2">
        <v>0.46467592592592594</v>
      </c>
      <c r="D34" s="1">
        <v>44446</v>
      </c>
      <c r="E34" s="2">
        <v>0.52171296296296299</v>
      </c>
      <c r="F34">
        <v>12</v>
      </c>
      <c r="G34">
        <v>23</v>
      </c>
      <c r="H34" s="13">
        <f t="shared" si="3"/>
        <v>18000</v>
      </c>
      <c r="I34" s="13">
        <f t="shared" si="4"/>
        <v>34500</v>
      </c>
      <c r="J34" s="13">
        <f t="shared" ref="J34:J65" si="5">VLOOKUP(F34,$N$2:$O$5,2,TRUE)</f>
        <v>5500</v>
      </c>
      <c r="K34" s="13">
        <f t="shared" ref="K34:K65" si="6">F34*J34</f>
        <v>66000</v>
      </c>
      <c r="L34" s="14">
        <f t="shared" si="2"/>
        <v>13500</v>
      </c>
      <c r="M34" s="14"/>
      <c r="N34" s="6">
        <v>44465</v>
      </c>
      <c r="O34" s="15">
        <v>108000</v>
      </c>
      <c r="P34" s="15">
        <v>400500</v>
      </c>
      <c r="Q34" s="6">
        <v>44465</v>
      </c>
      <c r="R34" s="15">
        <v>106500</v>
      </c>
    </row>
    <row r="35" spans="1:18" x14ac:dyDescent="0.25">
      <c r="A35">
        <v>34</v>
      </c>
      <c r="B35" s="1">
        <v>44446</v>
      </c>
      <c r="C35" s="2">
        <v>0.57347222222222227</v>
      </c>
      <c r="D35" s="1">
        <v>44446</v>
      </c>
      <c r="E35" s="2">
        <v>0.64879629629629632</v>
      </c>
      <c r="F35">
        <v>17</v>
      </c>
      <c r="G35">
        <v>6</v>
      </c>
      <c r="H35" s="13">
        <f t="shared" si="3"/>
        <v>25500</v>
      </c>
      <c r="I35" s="13">
        <f t="shared" si="4"/>
        <v>9000</v>
      </c>
      <c r="J35" s="13">
        <f t="shared" si="5"/>
        <v>5500</v>
      </c>
      <c r="K35" s="13">
        <f t="shared" si="6"/>
        <v>93500</v>
      </c>
      <c r="L35" s="14">
        <f t="shared" si="2"/>
        <v>59000</v>
      </c>
      <c r="M35" s="14"/>
      <c r="N35" s="6">
        <v>44466</v>
      </c>
      <c r="O35" s="15">
        <v>43500</v>
      </c>
      <c r="P35" s="15">
        <v>161500</v>
      </c>
      <c r="Q35" s="6">
        <v>44466</v>
      </c>
      <c r="R35" s="15">
        <v>42000</v>
      </c>
    </row>
    <row r="36" spans="1:18" x14ac:dyDescent="0.25">
      <c r="A36">
        <v>35</v>
      </c>
      <c r="B36" s="1">
        <v>44446</v>
      </c>
      <c r="C36" s="2">
        <v>0.70577546296296301</v>
      </c>
      <c r="D36" s="1">
        <v>44446</v>
      </c>
      <c r="E36" s="2">
        <v>0.7917939814814815</v>
      </c>
      <c r="F36">
        <v>19</v>
      </c>
      <c r="G36">
        <v>16</v>
      </c>
      <c r="H36" s="13">
        <f t="shared" si="3"/>
        <v>28500</v>
      </c>
      <c r="I36" s="13">
        <f t="shared" si="4"/>
        <v>24000</v>
      </c>
      <c r="J36" s="13">
        <f t="shared" si="5"/>
        <v>5500</v>
      </c>
      <c r="K36" s="13">
        <f t="shared" si="6"/>
        <v>104500</v>
      </c>
      <c r="L36" s="14">
        <f t="shared" si="2"/>
        <v>52000</v>
      </c>
      <c r="M36" s="14"/>
      <c r="N36" s="6">
        <v>44467</v>
      </c>
      <c r="O36" s="15">
        <v>69000</v>
      </c>
      <c r="P36" s="15">
        <v>257500</v>
      </c>
      <c r="Q36" s="6">
        <v>44467</v>
      </c>
      <c r="R36" s="15">
        <v>67500</v>
      </c>
    </row>
    <row r="37" spans="1:18" x14ac:dyDescent="0.25">
      <c r="A37">
        <v>36</v>
      </c>
      <c r="B37" s="1">
        <v>44446</v>
      </c>
      <c r="C37" s="2">
        <v>0.84167824074074071</v>
      </c>
      <c r="D37" s="1">
        <v>44446</v>
      </c>
      <c r="E37" s="2">
        <v>0.9406944444444445</v>
      </c>
      <c r="F37">
        <v>11</v>
      </c>
      <c r="G37">
        <v>14</v>
      </c>
      <c r="H37" s="13">
        <f t="shared" si="3"/>
        <v>16500</v>
      </c>
      <c r="I37" s="13">
        <f t="shared" si="4"/>
        <v>21000</v>
      </c>
      <c r="J37" s="13">
        <f t="shared" si="5"/>
        <v>5500</v>
      </c>
      <c r="K37" s="13">
        <f t="shared" si="6"/>
        <v>60500</v>
      </c>
      <c r="L37" s="14">
        <f t="shared" si="2"/>
        <v>23000</v>
      </c>
      <c r="M37" s="14"/>
      <c r="N37" s="6">
        <v>44468</v>
      </c>
      <c r="O37" s="15">
        <v>120000</v>
      </c>
      <c r="P37" s="15">
        <v>444500</v>
      </c>
      <c r="Q37" s="6">
        <v>44468</v>
      </c>
      <c r="R37" s="15">
        <v>112500</v>
      </c>
    </row>
    <row r="38" spans="1:18" x14ac:dyDescent="0.25">
      <c r="A38">
        <v>37</v>
      </c>
      <c r="B38" s="1">
        <v>44447</v>
      </c>
      <c r="C38" s="2">
        <v>0.13560185185185183</v>
      </c>
      <c r="D38" s="1">
        <v>44447</v>
      </c>
      <c r="E38">
        <v>0.26116898148148149</v>
      </c>
      <c r="F38">
        <v>13</v>
      </c>
      <c r="G38">
        <v>22</v>
      </c>
      <c r="H38" s="13">
        <f t="shared" si="3"/>
        <v>19500</v>
      </c>
      <c r="I38" s="13">
        <f t="shared" si="4"/>
        <v>33000</v>
      </c>
      <c r="J38" s="13">
        <f t="shared" si="5"/>
        <v>5500</v>
      </c>
      <c r="K38" s="13">
        <f t="shared" si="6"/>
        <v>71500</v>
      </c>
      <c r="L38" s="14">
        <f t="shared" si="2"/>
        <v>19000</v>
      </c>
      <c r="M38" s="14"/>
      <c r="N38" s="6">
        <v>44469</v>
      </c>
      <c r="O38" s="15">
        <v>55500</v>
      </c>
      <c r="P38" s="15">
        <v>206500</v>
      </c>
      <c r="Q38" s="6">
        <v>44469</v>
      </c>
      <c r="R38" s="15">
        <v>102000</v>
      </c>
    </row>
    <row r="39" spans="1:18" x14ac:dyDescent="0.25">
      <c r="A39">
        <v>38</v>
      </c>
      <c r="B39" s="1">
        <v>44447</v>
      </c>
      <c r="C39" s="2">
        <v>0.32587962962962963</v>
      </c>
      <c r="D39" s="1">
        <v>44447</v>
      </c>
      <c r="E39" s="2">
        <v>0.39796296296296302</v>
      </c>
      <c r="F39">
        <v>11</v>
      </c>
      <c r="G39">
        <v>4</v>
      </c>
      <c r="H39" s="13">
        <f t="shared" si="3"/>
        <v>16500</v>
      </c>
      <c r="I39" s="13">
        <f t="shared" si="4"/>
        <v>6000</v>
      </c>
      <c r="J39" s="13">
        <f t="shared" si="5"/>
        <v>5500</v>
      </c>
      <c r="K39" s="13">
        <f t="shared" si="6"/>
        <v>60500</v>
      </c>
      <c r="L39" s="14">
        <f t="shared" si="2"/>
        <v>38000</v>
      </c>
      <c r="M39" s="14"/>
    </row>
    <row r="40" spans="1:18" x14ac:dyDescent="0.25">
      <c r="A40">
        <v>39</v>
      </c>
      <c r="B40" s="1">
        <v>44447</v>
      </c>
      <c r="C40" s="2">
        <v>0.41761574074074076</v>
      </c>
      <c r="D40" s="1">
        <v>44447</v>
      </c>
      <c r="E40" s="2">
        <v>0.52447916666666672</v>
      </c>
      <c r="F40">
        <v>14</v>
      </c>
      <c r="G40">
        <v>21</v>
      </c>
      <c r="H40" s="13">
        <f t="shared" si="3"/>
        <v>21000</v>
      </c>
      <c r="I40" s="13">
        <f t="shared" si="4"/>
        <v>31500</v>
      </c>
      <c r="J40" s="13">
        <f t="shared" si="5"/>
        <v>5500</v>
      </c>
      <c r="K40" s="13">
        <f t="shared" si="6"/>
        <v>77000</v>
      </c>
      <c r="L40" s="14">
        <f t="shared" si="2"/>
        <v>24500</v>
      </c>
      <c r="M40" s="14"/>
    </row>
    <row r="41" spans="1:18" x14ac:dyDescent="0.25">
      <c r="A41">
        <v>40</v>
      </c>
      <c r="B41" s="1">
        <v>44447</v>
      </c>
      <c r="C41" s="2">
        <v>0.59138888888888885</v>
      </c>
      <c r="D41" s="1">
        <v>44447</v>
      </c>
      <c r="E41" s="2">
        <v>0.68494212962962964</v>
      </c>
      <c r="F41">
        <v>16</v>
      </c>
      <c r="G41">
        <v>9</v>
      </c>
      <c r="H41" s="13">
        <f t="shared" si="3"/>
        <v>24000</v>
      </c>
      <c r="I41" s="13">
        <f t="shared" si="4"/>
        <v>13500</v>
      </c>
      <c r="J41" s="13">
        <f t="shared" si="5"/>
        <v>5500</v>
      </c>
      <c r="K41" s="13">
        <f t="shared" si="6"/>
        <v>88000</v>
      </c>
      <c r="L41" s="14">
        <f t="shared" si="2"/>
        <v>50500</v>
      </c>
      <c r="M41" s="14"/>
      <c r="N41" t="s">
        <v>24</v>
      </c>
      <c r="O41" t="s">
        <v>17</v>
      </c>
      <c r="P41" t="s">
        <v>20</v>
      </c>
      <c r="Q41" t="s">
        <v>18</v>
      </c>
      <c r="R41" t="s">
        <v>29</v>
      </c>
    </row>
    <row r="42" spans="1:18" x14ac:dyDescent="0.25">
      <c r="A42">
        <v>41</v>
      </c>
      <c r="B42" s="1">
        <v>44447</v>
      </c>
      <c r="C42" s="2">
        <v>0.7338541666666667</v>
      </c>
      <c r="D42" s="1">
        <v>44447</v>
      </c>
      <c r="E42" s="2">
        <v>0.77248842592592604</v>
      </c>
      <c r="F42">
        <v>12</v>
      </c>
      <c r="G42">
        <v>24</v>
      </c>
      <c r="H42" s="13">
        <f t="shared" si="3"/>
        <v>18000</v>
      </c>
      <c r="I42" s="13">
        <f t="shared" si="4"/>
        <v>36000</v>
      </c>
      <c r="J42" s="13">
        <f t="shared" si="5"/>
        <v>5500</v>
      </c>
      <c r="K42" s="13">
        <f t="shared" si="6"/>
        <v>66000</v>
      </c>
      <c r="L42" s="14">
        <f t="shared" si="2"/>
        <v>12000</v>
      </c>
      <c r="M42" s="14"/>
      <c r="N42" s="10">
        <v>44444</v>
      </c>
      <c r="O42" s="18">
        <v>138000</v>
      </c>
      <c r="P42" s="18">
        <v>506000</v>
      </c>
      <c r="Q42" s="18">
        <v>112500</v>
      </c>
      <c r="R42" s="17">
        <f t="shared" ref="R42:R71" si="7">P42-O42-Q42</f>
        <v>255500</v>
      </c>
    </row>
    <row r="43" spans="1:18" x14ac:dyDescent="0.25">
      <c r="A43">
        <v>42</v>
      </c>
      <c r="B43" s="1">
        <v>44447</v>
      </c>
      <c r="C43" s="2">
        <v>0.83333333333333337</v>
      </c>
      <c r="D43" s="1">
        <v>44447</v>
      </c>
      <c r="E43" s="2">
        <v>0.89694444444444443</v>
      </c>
      <c r="F43">
        <v>9</v>
      </c>
      <c r="G43">
        <v>2</v>
      </c>
      <c r="H43" s="13">
        <f t="shared" si="3"/>
        <v>13500</v>
      </c>
      <c r="I43" s="13">
        <f t="shared" si="4"/>
        <v>3000</v>
      </c>
      <c r="J43" s="13">
        <f t="shared" si="5"/>
        <v>6000</v>
      </c>
      <c r="K43" s="13">
        <f t="shared" si="6"/>
        <v>54000</v>
      </c>
      <c r="L43" s="14">
        <f t="shared" si="2"/>
        <v>37500</v>
      </c>
      <c r="M43" s="14"/>
      <c r="N43" s="8">
        <v>44442</v>
      </c>
      <c r="O43" s="16">
        <v>129000</v>
      </c>
      <c r="P43" s="16">
        <v>461000</v>
      </c>
      <c r="Q43" s="16">
        <v>106500</v>
      </c>
      <c r="R43" s="15">
        <f t="shared" si="7"/>
        <v>225500</v>
      </c>
    </row>
    <row r="44" spans="1:18" x14ac:dyDescent="0.25">
      <c r="A44">
        <v>43</v>
      </c>
      <c r="B44" s="1">
        <v>44448</v>
      </c>
      <c r="C44" s="2">
        <v>0.25793981481481482</v>
      </c>
      <c r="D44" s="1">
        <v>44448</v>
      </c>
      <c r="E44" s="2">
        <v>0.32356481481481481</v>
      </c>
      <c r="F44">
        <v>9</v>
      </c>
      <c r="G44">
        <v>4</v>
      </c>
      <c r="H44" s="13">
        <f t="shared" si="3"/>
        <v>13500</v>
      </c>
      <c r="I44" s="13">
        <f t="shared" si="4"/>
        <v>6000</v>
      </c>
      <c r="J44" s="13">
        <f t="shared" si="5"/>
        <v>6000</v>
      </c>
      <c r="K44" s="13">
        <f t="shared" si="6"/>
        <v>54000</v>
      </c>
      <c r="L44" s="14">
        <f t="shared" si="2"/>
        <v>34500</v>
      </c>
      <c r="M44" s="14"/>
      <c r="N44" s="8">
        <v>44468</v>
      </c>
      <c r="O44" s="16">
        <v>120000</v>
      </c>
      <c r="P44" s="16">
        <v>444500</v>
      </c>
      <c r="Q44" s="16">
        <v>112500</v>
      </c>
      <c r="R44" s="15">
        <f t="shared" si="7"/>
        <v>212000</v>
      </c>
    </row>
    <row r="45" spans="1:18" x14ac:dyDescent="0.25">
      <c r="A45">
        <v>44</v>
      </c>
      <c r="B45" s="1">
        <v>44448</v>
      </c>
      <c r="C45" s="2">
        <v>0.41349537037037037</v>
      </c>
      <c r="D45" s="1">
        <v>44448</v>
      </c>
      <c r="E45" s="2">
        <v>0.45501157407407411</v>
      </c>
      <c r="F45">
        <v>9</v>
      </c>
      <c r="G45">
        <v>14</v>
      </c>
      <c r="H45" s="13">
        <f t="shared" si="3"/>
        <v>13500</v>
      </c>
      <c r="I45" s="13">
        <f t="shared" si="4"/>
        <v>21000</v>
      </c>
      <c r="J45" s="13">
        <f t="shared" si="5"/>
        <v>6000</v>
      </c>
      <c r="K45" s="13">
        <f t="shared" si="6"/>
        <v>54000</v>
      </c>
      <c r="L45" s="14">
        <f t="shared" si="2"/>
        <v>19500</v>
      </c>
      <c r="M45" s="14"/>
      <c r="N45" s="8">
        <v>44459</v>
      </c>
      <c r="O45" s="16">
        <v>123000</v>
      </c>
      <c r="P45" s="16">
        <v>453500</v>
      </c>
      <c r="Q45" s="16">
        <v>127500</v>
      </c>
      <c r="R45" s="15">
        <f t="shared" si="7"/>
        <v>203000</v>
      </c>
    </row>
    <row r="46" spans="1:18" x14ac:dyDescent="0.25">
      <c r="A46">
        <v>45</v>
      </c>
      <c r="B46" s="1">
        <v>44448</v>
      </c>
      <c r="C46" s="2">
        <v>0.50607638888888895</v>
      </c>
      <c r="D46" s="1">
        <v>44448</v>
      </c>
      <c r="E46" s="2">
        <v>0.59107638888888892</v>
      </c>
      <c r="F46">
        <v>12</v>
      </c>
      <c r="G46">
        <v>10</v>
      </c>
      <c r="H46" s="13">
        <f t="shared" si="3"/>
        <v>18000</v>
      </c>
      <c r="I46" s="13">
        <f t="shared" si="4"/>
        <v>15000</v>
      </c>
      <c r="J46" s="13">
        <f t="shared" si="5"/>
        <v>5500</v>
      </c>
      <c r="K46" s="13">
        <f t="shared" si="6"/>
        <v>66000</v>
      </c>
      <c r="L46" s="14">
        <f t="shared" si="2"/>
        <v>33000</v>
      </c>
      <c r="M46" s="14"/>
      <c r="N46" s="8">
        <v>44446</v>
      </c>
      <c r="O46" s="16">
        <v>111000</v>
      </c>
      <c r="P46" s="16">
        <v>407000</v>
      </c>
      <c r="Q46" s="16">
        <v>109500</v>
      </c>
      <c r="R46" s="15">
        <f t="shared" si="7"/>
        <v>186500</v>
      </c>
    </row>
    <row r="47" spans="1:18" x14ac:dyDescent="0.25">
      <c r="A47">
        <v>46</v>
      </c>
      <c r="B47" s="1">
        <v>44448</v>
      </c>
      <c r="C47" s="2">
        <v>0.68482638888888892</v>
      </c>
      <c r="D47" s="1">
        <v>44448</v>
      </c>
      <c r="E47" s="2">
        <v>0.77111111111111119</v>
      </c>
      <c r="F47">
        <v>16</v>
      </c>
      <c r="G47">
        <v>11</v>
      </c>
      <c r="H47" s="13">
        <f t="shared" si="3"/>
        <v>24000</v>
      </c>
      <c r="I47" s="13">
        <f t="shared" si="4"/>
        <v>16500</v>
      </c>
      <c r="J47" s="13">
        <f t="shared" si="5"/>
        <v>5500</v>
      </c>
      <c r="K47" s="13">
        <f t="shared" si="6"/>
        <v>88000</v>
      </c>
      <c r="L47" s="14">
        <f t="shared" si="2"/>
        <v>47500</v>
      </c>
      <c r="M47" s="14"/>
      <c r="N47" s="8">
        <v>44465</v>
      </c>
      <c r="O47" s="16">
        <v>108000</v>
      </c>
      <c r="P47" s="16">
        <v>400500</v>
      </c>
      <c r="Q47" s="16">
        <v>106500</v>
      </c>
      <c r="R47" s="15">
        <f t="shared" si="7"/>
        <v>186000</v>
      </c>
    </row>
    <row r="48" spans="1:18" x14ac:dyDescent="0.25">
      <c r="A48">
        <v>47</v>
      </c>
      <c r="B48" s="1">
        <v>44448</v>
      </c>
      <c r="C48" s="2">
        <v>0.85435185185185192</v>
      </c>
      <c r="D48" s="1">
        <v>44448</v>
      </c>
      <c r="E48" s="2">
        <v>0.89</v>
      </c>
      <c r="F48">
        <v>13</v>
      </c>
      <c r="G48">
        <v>21</v>
      </c>
      <c r="H48" s="13">
        <f t="shared" si="3"/>
        <v>19500</v>
      </c>
      <c r="I48" s="13">
        <f t="shared" si="4"/>
        <v>31500</v>
      </c>
      <c r="J48" s="13">
        <f t="shared" si="5"/>
        <v>5500</v>
      </c>
      <c r="K48" s="13">
        <f t="shared" si="6"/>
        <v>71500</v>
      </c>
      <c r="L48" s="14">
        <f t="shared" si="2"/>
        <v>20500</v>
      </c>
      <c r="M48" s="14"/>
      <c r="N48" s="8">
        <v>44455</v>
      </c>
      <c r="O48" s="16">
        <v>102000</v>
      </c>
      <c r="P48" s="16">
        <v>375000</v>
      </c>
      <c r="Q48" s="16">
        <v>90000</v>
      </c>
      <c r="R48" s="15">
        <f t="shared" si="7"/>
        <v>183000</v>
      </c>
    </row>
    <row r="49" spans="1:18" x14ac:dyDescent="0.25">
      <c r="A49">
        <v>48</v>
      </c>
      <c r="B49" s="1">
        <v>44449</v>
      </c>
      <c r="C49" s="2">
        <v>0.21634259259259259</v>
      </c>
      <c r="D49" s="1">
        <v>44449</v>
      </c>
      <c r="E49" s="2">
        <v>0.30988425925925928</v>
      </c>
      <c r="F49">
        <v>7</v>
      </c>
      <c r="G49">
        <v>15</v>
      </c>
      <c r="H49" s="13">
        <f t="shared" si="3"/>
        <v>10500</v>
      </c>
      <c r="I49" s="13">
        <f t="shared" si="4"/>
        <v>22500</v>
      </c>
      <c r="J49" s="13">
        <f t="shared" si="5"/>
        <v>6000</v>
      </c>
      <c r="K49" s="13">
        <f t="shared" si="6"/>
        <v>42000</v>
      </c>
      <c r="L49" s="14">
        <f t="shared" si="2"/>
        <v>9000</v>
      </c>
      <c r="M49" s="14"/>
      <c r="N49" s="8">
        <v>44447</v>
      </c>
      <c r="O49" s="16">
        <v>112500</v>
      </c>
      <c r="P49" s="16">
        <v>417000</v>
      </c>
      <c r="Q49" s="16">
        <v>123000</v>
      </c>
      <c r="R49" s="15">
        <f t="shared" si="7"/>
        <v>181500</v>
      </c>
    </row>
    <row r="50" spans="1:18" x14ac:dyDescent="0.25">
      <c r="A50">
        <v>49</v>
      </c>
      <c r="B50" s="1">
        <v>44449</v>
      </c>
      <c r="C50" s="2">
        <v>0.38201388888888888</v>
      </c>
      <c r="D50" s="1">
        <v>44449</v>
      </c>
      <c r="E50">
        <v>0.44449074074074074</v>
      </c>
      <c r="F50">
        <v>7</v>
      </c>
      <c r="G50">
        <v>0</v>
      </c>
      <c r="H50" s="13">
        <f t="shared" si="3"/>
        <v>10500</v>
      </c>
      <c r="I50" s="13">
        <f t="shared" si="4"/>
        <v>0</v>
      </c>
      <c r="J50" s="13">
        <f t="shared" si="5"/>
        <v>6000</v>
      </c>
      <c r="K50" s="13">
        <f t="shared" si="6"/>
        <v>42000</v>
      </c>
      <c r="L50" s="14">
        <f t="shared" si="2"/>
        <v>31500</v>
      </c>
      <c r="M50" s="14"/>
      <c r="N50" s="8">
        <v>44449</v>
      </c>
      <c r="O50" s="16">
        <v>85500</v>
      </c>
      <c r="P50" s="16">
        <v>324000</v>
      </c>
      <c r="Q50" s="16">
        <v>60000</v>
      </c>
      <c r="R50" s="15">
        <f t="shared" si="7"/>
        <v>178500</v>
      </c>
    </row>
    <row r="51" spans="1:18" x14ac:dyDescent="0.25">
      <c r="A51">
        <v>50</v>
      </c>
      <c r="B51" s="1">
        <v>44449</v>
      </c>
      <c r="C51" s="2">
        <v>0.49995370370370368</v>
      </c>
      <c r="D51" s="1">
        <v>44449</v>
      </c>
      <c r="E51" s="2">
        <v>0.59361111111111109</v>
      </c>
      <c r="F51">
        <v>7</v>
      </c>
      <c r="G51">
        <v>1</v>
      </c>
      <c r="H51" s="13">
        <f t="shared" si="3"/>
        <v>10500</v>
      </c>
      <c r="I51" s="13">
        <f t="shared" si="4"/>
        <v>1500</v>
      </c>
      <c r="J51" s="13">
        <f t="shared" si="5"/>
        <v>6000</v>
      </c>
      <c r="K51" s="13">
        <f t="shared" si="6"/>
        <v>42000</v>
      </c>
      <c r="L51" s="14">
        <f t="shared" si="2"/>
        <v>30000</v>
      </c>
      <c r="M51" s="14"/>
      <c r="N51" s="8">
        <v>44458</v>
      </c>
      <c r="O51" s="16">
        <v>79500</v>
      </c>
      <c r="P51" s="16">
        <v>294000</v>
      </c>
      <c r="Q51" s="16">
        <v>39000</v>
      </c>
      <c r="R51" s="15">
        <f t="shared" si="7"/>
        <v>175500</v>
      </c>
    </row>
    <row r="52" spans="1:18" x14ac:dyDescent="0.25">
      <c r="A52">
        <v>51</v>
      </c>
      <c r="B52" s="1">
        <v>44449</v>
      </c>
      <c r="C52" s="2">
        <v>0.64993055555555557</v>
      </c>
      <c r="D52" s="1">
        <v>44449</v>
      </c>
      <c r="E52" s="2">
        <v>0.70430555555555552</v>
      </c>
      <c r="F52">
        <v>13</v>
      </c>
      <c r="G52">
        <v>20</v>
      </c>
      <c r="H52" s="13">
        <f t="shared" si="3"/>
        <v>19500</v>
      </c>
      <c r="I52" s="13">
        <f t="shared" si="4"/>
        <v>30000</v>
      </c>
      <c r="J52" s="13">
        <f t="shared" si="5"/>
        <v>5500</v>
      </c>
      <c r="K52" s="13">
        <f t="shared" si="6"/>
        <v>71500</v>
      </c>
      <c r="L52" s="14">
        <f t="shared" si="2"/>
        <v>22000</v>
      </c>
      <c r="M52" s="14"/>
      <c r="N52" s="8">
        <v>44441</v>
      </c>
      <c r="O52" s="16">
        <v>108000</v>
      </c>
      <c r="P52" s="16">
        <v>390000</v>
      </c>
      <c r="Q52" s="16">
        <v>112500</v>
      </c>
      <c r="R52" s="15">
        <f t="shared" si="7"/>
        <v>169500</v>
      </c>
    </row>
    <row r="53" spans="1:18" x14ac:dyDescent="0.25">
      <c r="A53">
        <v>52</v>
      </c>
      <c r="B53" s="1">
        <v>44449</v>
      </c>
      <c r="C53" s="2">
        <v>0.79276620370370365</v>
      </c>
      <c r="D53" s="1">
        <v>44449</v>
      </c>
      <c r="E53" s="2">
        <v>0.82553240740740741</v>
      </c>
      <c r="F53">
        <v>12</v>
      </c>
      <c r="G53">
        <v>4</v>
      </c>
      <c r="H53" s="13">
        <f t="shared" si="3"/>
        <v>18000</v>
      </c>
      <c r="I53" s="13">
        <f t="shared" si="4"/>
        <v>6000</v>
      </c>
      <c r="J53" s="13">
        <f t="shared" si="5"/>
        <v>5500</v>
      </c>
      <c r="K53" s="13">
        <f t="shared" si="6"/>
        <v>66000</v>
      </c>
      <c r="L53" s="14">
        <f t="shared" si="2"/>
        <v>42000</v>
      </c>
      <c r="M53" s="14"/>
      <c r="N53" s="8">
        <v>44452</v>
      </c>
      <c r="O53" s="16">
        <v>91500</v>
      </c>
      <c r="P53" s="16">
        <v>337000</v>
      </c>
      <c r="Q53" s="16">
        <v>76500</v>
      </c>
      <c r="R53" s="15">
        <f t="shared" si="7"/>
        <v>169000</v>
      </c>
    </row>
    <row r="54" spans="1:18" x14ac:dyDescent="0.25">
      <c r="A54">
        <v>53</v>
      </c>
      <c r="B54" s="1">
        <v>44449</v>
      </c>
      <c r="C54" s="2">
        <v>0.87574074074074071</v>
      </c>
      <c r="D54" s="1">
        <v>44450</v>
      </c>
      <c r="E54" s="2">
        <v>3.770833333333333E-2</v>
      </c>
      <c r="F54">
        <v>11</v>
      </c>
      <c r="G54">
        <v>9</v>
      </c>
      <c r="H54" s="13">
        <f t="shared" si="3"/>
        <v>16500</v>
      </c>
      <c r="I54" s="13">
        <f t="shared" si="4"/>
        <v>13500</v>
      </c>
      <c r="J54" s="13">
        <f t="shared" si="5"/>
        <v>5500</v>
      </c>
      <c r="K54" s="13">
        <f t="shared" si="6"/>
        <v>60500</v>
      </c>
      <c r="L54" s="14">
        <f t="shared" si="2"/>
        <v>30500</v>
      </c>
      <c r="M54" s="14"/>
      <c r="N54" s="8">
        <v>44461</v>
      </c>
      <c r="O54" s="16">
        <v>75000</v>
      </c>
      <c r="P54" s="16">
        <v>281000</v>
      </c>
      <c r="Q54" s="16">
        <v>37500</v>
      </c>
      <c r="R54" s="15">
        <f t="shared" si="7"/>
        <v>168500</v>
      </c>
    </row>
    <row r="55" spans="1:18" x14ac:dyDescent="0.25">
      <c r="A55">
        <v>54</v>
      </c>
      <c r="B55" s="1">
        <v>44450</v>
      </c>
      <c r="C55" s="2">
        <v>0.26106481481481481</v>
      </c>
      <c r="D55" s="1">
        <v>44450</v>
      </c>
      <c r="E55" s="2">
        <v>0.38315972222222222</v>
      </c>
      <c r="F55">
        <v>12</v>
      </c>
      <c r="G55">
        <v>21</v>
      </c>
      <c r="H55" s="13">
        <f t="shared" si="3"/>
        <v>18000</v>
      </c>
      <c r="I55" s="13">
        <f t="shared" si="4"/>
        <v>31500</v>
      </c>
      <c r="J55" s="13">
        <f t="shared" si="5"/>
        <v>5500</v>
      </c>
      <c r="K55" s="13">
        <f t="shared" si="6"/>
        <v>66000</v>
      </c>
      <c r="L55" s="14">
        <f t="shared" si="2"/>
        <v>16500</v>
      </c>
      <c r="M55" s="14"/>
      <c r="N55" s="8">
        <v>44463</v>
      </c>
      <c r="O55" s="16">
        <v>82500</v>
      </c>
      <c r="P55" s="16">
        <v>302500</v>
      </c>
      <c r="Q55" s="16">
        <v>54000</v>
      </c>
      <c r="R55" s="15">
        <f t="shared" si="7"/>
        <v>166000</v>
      </c>
    </row>
    <row r="56" spans="1:18" x14ac:dyDescent="0.25">
      <c r="A56">
        <v>55</v>
      </c>
      <c r="B56" s="1">
        <v>44450</v>
      </c>
      <c r="C56" s="2">
        <v>0.46128472222222222</v>
      </c>
      <c r="D56" s="1">
        <v>44450</v>
      </c>
      <c r="E56" s="2">
        <v>0.50633101851851847</v>
      </c>
      <c r="F56">
        <v>14</v>
      </c>
      <c r="G56">
        <v>2</v>
      </c>
      <c r="H56" s="13">
        <f t="shared" si="3"/>
        <v>21000</v>
      </c>
      <c r="I56" s="13">
        <f t="shared" si="4"/>
        <v>3000</v>
      </c>
      <c r="J56" s="13">
        <f t="shared" si="5"/>
        <v>5500</v>
      </c>
      <c r="K56" s="13">
        <f t="shared" si="6"/>
        <v>77000</v>
      </c>
      <c r="L56" s="14">
        <f t="shared" si="2"/>
        <v>53000</v>
      </c>
      <c r="M56" s="14"/>
      <c r="N56" s="8">
        <v>44445</v>
      </c>
      <c r="O56" s="16">
        <v>106500</v>
      </c>
      <c r="P56" s="16">
        <v>395000</v>
      </c>
      <c r="Q56" s="16">
        <v>124500</v>
      </c>
      <c r="R56" s="15">
        <f t="shared" si="7"/>
        <v>164000</v>
      </c>
    </row>
    <row r="57" spans="1:18" x14ac:dyDescent="0.25">
      <c r="A57">
        <v>56</v>
      </c>
      <c r="B57" s="1">
        <v>44450</v>
      </c>
      <c r="C57" s="2">
        <v>0.56730324074074068</v>
      </c>
      <c r="D57" s="1">
        <v>44450</v>
      </c>
      <c r="E57" s="2">
        <v>0.60193287037037035</v>
      </c>
      <c r="F57">
        <v>17</v>
      </c>
      <c r="G57">
        <v>9</v>
      </c>
      <c r="H57" s="13">
        <f t="shared" si="3"/>
        <v>25500</v>
      </c>
      <c r="I57" s="13">
        <f t="shared" si="4"/>
        <v>13500</v>
      </c>
      <c r="J57" s="13">
        <f t="shared" si="5"/>
        <v>5500</v>
      </c>
      <c r="K57" s="13">
        <f t="shared" si="6"/>
        <v>93500</v>
      </c>
      <c r="L57" s="14">
        <f t="shared" si="2"/>
        <v>54500</v>
      </c>
      <c r="M57" s="14"/>
      <c r="N57" s="8">
        <v>44448</v>
      </c>
      <c r="O57" s="16">
        <v>88500</v>
      </c>
      <c r="P57" s="16">
        <v>333500</v>
      </c>
      <c r="Q57" s="16">
        <v>90000</v>
      </c>
      <c r="R57" s="15">
        <f t="shared" si="7"/>
        <v>155000</v>
      </c>
    </row>
    <row r="58" spans="1:18" x14ac:dyDescent="0.25">
      <c r="A58">
        <v>57</v>
      </c>
      <c r="B58" s="1">
        <v>44450</v>
      </c>
      <c r="C58" s="2">
        <v>0.66475694444444444</v>
      </c>
      <c r="D58" s="1">
        <v>44450</v>
      </c>
      <c r="E58" s="2">
        <v>0.71930555555555553</v>
      </c>
      <c r="F58">
        <v>3</v>
      </c>
      <c r="G58">
        <v>9</v>
      </c>
      <c r="H58" s="13">
        <f t="shared" si="3"/>
        <v>4500</v>
      </c>
      <c r="I58" s="13">
        <f t="shared" si="4"/>
        <v>13500</v>
      </c>
      <c r="J58" s="13">
        <f t="shared" si="5"/>
        <v>6000</v>
      </c>
      <c r="K58" s="13">
        <f t="shared" si="6"/>
        <v>18000</v>
      </c>
      <c r="L58" s="14">
        <f t="shared" si="2"/>
        <v>0</v>
      </c>
      <c r="M58" s="14"/>
      <c r="N58" s="8">
        <v>44443</v>
      </c>
      <c r="O58" s="16">
        <v>105000</v>
      </c>
      <c r="P58" s="16">
        <v>386000</v>
      </c>
      <c r="Q58" s="16">
        <v>130500</v>
      </c>
      <c r="R58" s="15">
        <f t="shared" si="7"/>
        <v>150500</v>
      </c>
    </row>
    <row r="59" spans="1:18" x14ac:dyDescent="0.25">
      <c r="A59">
        <v>58</v>
      </c>
      <c r="B59" s="1">
        <v>44450</v>
      </c>
      <c r="C59" s="2">
        <v>0.79238425925925926</v>
      </c>
      <c r="D59" s="1">
        <v>44450</v>
      </c>
      <c r="E59" s="2">
        <v>0.88265046296296301</v>
      </c>
      <c r="F59">
        <v>11</v>
      </c>
      <c r="G59">
        <v>3</v>
      </c>
      <c r="H59" s="13">
        <f t="shared" si="3"/>
        <v>16500</v>
      </c>
      <c r="I59" s="13">
        <f t="shared" si="4"/>
        <v>4500</v>
      </c>
      <c r="J59" s="13">
        <f t="shared" si="5"/>
        <v>5500</v>
      </c>
      <c r="K59" s="13">
        <f t="shared" si="6"/>
        <v>60500</v>
      </c>
      <c r="L59" s="14">
        <f t="shared" si="2"/>
        <v>39500</v>
      </c>
      <c r="M59" s="14"/>
      <c r="N59" s="8">
        <v>44450</v>
      </c>
      <c r="O59" s="16">
        <v>85500</v>
      </c>
      <c r="P59" s="16">
        <v>315000</v>
      </c>
      <c r="Q59" s="16">
        <v>79500</v>
      </c>
      <c r="R59" s="15">
        <f t="shared" si="7"/>
        <v>150000</v>
      </c>
    </row>
    <row r="60" spans="1:18" x14ac:dyDescent="0.25">
      <c r="A60">
        <v>59</v>
      </c>
      <c r="B60" s="1">
        <v>44451</v>
      </c>
      <c r="C60" s="2">
        <v>0.16666666666666666</v>
      </c>
      <c r="D60" s="1">
        <v>44451</v>
      </c>
      <c r="E60" s="2">
        <v>0.23270833333333332</v>
      </c>
      <c r="F60">
        <v>8</v>
      </c>
      <c r="G60">
        <v>4</v>
      </c>
      <c r="H60" s="13">
        <f t="shared" si="3"/>
        <v>12000</v>
      </c>
      <c r="I60" s="13">
        <f t="shared" si="4"/>
        <v>6000</v>
      </c>
      <c r="J60" s="13">
        <f t="shared" si="5"/>
        <v>6000</v>
      </c>
      <c r="K60" s="13">
        <f t="shared" si="6"/>
        <v>48000</v>
      </c>
      <c r="L60" s="14">
        <f t="shared" si="2"/>
        <v>30000</v>
      </c>
      <c r="M60" s="14"/>
      <c r="N60" s="8">
        <v>44462</v>
      </c>
      <c r="O60" s="16">
        <v>109500</v>
      </c>
      <c r="P60" s="16">
        <v>403000</v>
      </c>
      <c r="Q60" s="16">
        <v>144000</v>
      </c>
      <c r="R60" s="15">
        <f t="shared" si="7"/>
        <v>149500</v>
      </c>
    </row>
    <row r="61" spans="1:18" x14ac:dyDescent="0.25">
      <c r="A61">
        <v>60</v>
      </c>
      <c r="B61" s="1">
        <v>44451</v>
      </c>
      <c r="C61" s="2">
        <v>0.34324074074074074</v>
      </c>
      <c r="D61" s="1">
        <v>44451</v>
      </c>
      <c r="E61" s="2">
        <v>0.42799768518518522</v>
      </c>
      <c r="F61">
        <v>1</v>
      </c>
      <c r="G61">
        <v>6</v>
      </c>
      <c r="H61" s="13">
        <f t="shared" si="3"/>
        <v>1500</v>
      </c>
      <c r="I61" s="13">
        <f t="shared" si="4"/>
        <v>9000</v>
      </c>
      <c r="J61" s="13">
        <f t="shared" si="5"/>
        <v>6000</v>
      </c>
      <c r="K61" s="13">
        <f t="shared" si="6"/>
        <v>6000</v>
      </c>
      <c r="L61" s="14">
        <f t="shared" si="2"/>
        <v>-4500</v>
      </c>
      <c r="M61" s="14"/>
      <c r="N61" s="8">
        <v>44440</v>
      </c>
      <c r="O61" s="16">
        <v>69000</v>
      </c>
      <c r="P61" s="16">
        <v>257500</v>
      </c>
      <c r="Q61" s="16">
        <v>40500</v>
      </c>
      <c r="R61" s="15">
        <f t="shared" si="7"/>
        <v>148000</v>
      </c>
    </row>
    <row r="62" spans="1:18" x14ac:dyDescent="0.25">
      <c r="A62">
        <v>61</v>
      </c>
      <c r="B62" s="1">
        <v>44451</v>
      </c>
      <c r="C62" s="2">
        <v>0.52084490740740741</v>
      </c>
      <c r="D62" s="1">
        <v>44451</v>
      </c>
      <c r="E62" s="2">
        <v>0.59403935185185186</v>
      </c>
      <c r="F62">
        <v>4</v>
      </c>
      <c r="G62">
        <v>21</v>
      </c>
      <c r="H62" s="13">
        <f t="shared" si="3"/>
        <v>6000</v>
      </c>
      <c r="I62" s="13">
        <f t="shared" si="4"/>
        <v>31500</v>
      </c>
      <c r="J62" s="13">
        <f t="shared" si="5"/>
        <v>6000</v>
      </c>
      <c r="K62" s="13">
        <f t="shared" si="6"/>
        <v>24000</v>
      </c>
      <c r="L62" s="14">
        <f t="shared" si="2"/>
        <v>-13500</v>
      </c>
      <c r="M62" s="14"/>
      <c r="N62" s="8">
        <v>44453</v>
      </c>
      <c r="O62" s="16">
        <v>91500</v>
      </c>
      <c r="P62" s="16">
        <v>346000</v>
      </c>
      <c r="Q62" s="16">
        <v>109500</v>
      </c>
      <c r="R62" s="15">
        <f t="shared" si="7"/>
        <v>145000</v>
      </c>
    </row>
    <row r="63" spans="1:18" x14ac:dyDescent="0.25">
      <c r="A63">
        <v>62</v>
      </c>
      <c r="B63" s="1">
        <v>44451</v>
      </c>
      <c r="C63" s="2">
        <v>0.73968750000000005</v>
      </c>
      <c r="D63" s="1">
        <v>44451</v>
      </c>
      <c r="E63" s="2">
        <v>0.79862268518518509</v>
      </c>
      <c r="F63">
        <v>9</v>
      </c>
      <c r="G63">
        <v>11</v>
      </c>
      <c r="H63" s="13">
        <f t="shared" si="3"/>
        <v>13500</v>
      </c>
      <c r="I63" s="13">
        <f t="shared" si="4"/>
        <v>16500</v>
      </c>
      <c r="J63" s="13">
        <f t="shared" si="5"/>
        <v>6000</v>
      </c>
      <c r="K63" s="13">
        <f t="shared" si="6"/>
        <v>54000</v>
      </c>
      <c r="L63" s="14">
        <f t="shared" si="2"/>
        <v>24000</v>
      </c>
      <c r="M63" s="14"/>
      <c r="N63" s="8">
        <v>44456</v>
      </c>
      <c r="O63" s="16">
        <v>79500</v>
      </c>
      <c r="P63" s="16">
        <v>290000</v>
      </c>
      <c r="Q63" s="16">
        <v>82500</v>
      </c>
      <c r="R63" s="15">
        <f t="shared" si="7"/>
        <v>128000</v>
      </c>
    </row>
    <row r="64" spans="1:18" x14ac:dyDescent="0.25">
      <c r="A64">
        <v>63</v>
      </c>
      <c r="B64" s="1">
        <v>44452</v>
      </c>
      <c r="C64" s="2">
        <v>0.21440972222222221</v>
      </c>
      <c r="D64" s="1">
        <v>44452</v>
      </c>
      <c r="E64" s="2">
        <v>0.38071759259259258</v>
      </c>
      <c r="F64">
        <v>12</v>
      </c>
      <c r="G64">
        <v>7</v>
      </c>
      <c r="H64" s="13">
        <f t="shared" si="3"/>
        <v>18000</v>
      </c>
      <c r="I64" s="13">
        <f t="shared" si="4"/>
        <v>10500</v>
      </c>
      <c r="J64" s="13">
        <f t="shared" si="5"/>
        <v>5500</v>
      </c>
      <c r="K64" s="13">
        <f t="shared" si="6"/>
        <v>66000</v>
      </c>
      <c r="L64" s="14">
        <f t="shared" si="2"/>
        <v>37500</v>
      </c>
      <c r="M64" s="14"/>
      <c r="N64" s="8">
        <v>44457</v>
      </c>
      <c r="O64" s="16">
        <v>81000</v>
      </c>
      <c r="P64" s="16">
        <v>303000</v>
      </c>
      <c r="Q64" s="16">
        <v>97500</v>
      </c>
      <c r="R64" s="15">
        <f t="shared" si="7"/>
        <v>124500</v>
      </c>
    </row>
    <row r="65" spans="1:18" x14ac:dyDescent="0.25">
      <c r="A65">
        <v>64</v>
      </c>
      <c r="B65" s="1">
        <v>44452</v>
      </c>
      <c r="C65" s="2">
        <v>0.46302083333333338</v>
      </c>
      <c r="D65" s="1">
        <v>44452</v>
      </c>
      <c r="E65" s="2">
        <v>0.53340277777777778</v>
      </c>
      <c r="F65">
        <v>11</v>
      </c>
      <c r="G65">
        <v>13</v>
      </c>
      <c r="H65" s="13">
        <f t="shared" si="3"/>
        <v>16500</v>
      </c>
      <c r="I65" s="13">
        <f t="shared" si="4"/>
        <v>19500</v>
      </c>
      <c r="J65" s="13">
        <f t="shared" si="5"/>
        <v>5500</v>
      </c>
      <c r="K65" s="13">
        <f t="shared" si="6"/>
        <v>60500</v>
      </c>
      <c r="L65" s="14">
        <f t="shared" si="2"/>
        <v>24500</v>
      </c>
      <c r="M65" s="14"/>
      <c r="N65" s="8">
        <v>44467</v>
      </c>
      <c r="O65" s="16">
        <v>69000</v>
      </c>
      <c r="P65" s="16">
        <v>257500</v>
      </c>
      <c r="Q65" s="16">
        <v>67500</v>
      </c>
      <c r="R65" s="15">
        <f t="shared" si="7"/>
        <v>121000</v>
      </c>
    </row>
    <row r="66" spans="1:18" x14ac:dyDescent="0.25">
      <c r="A66">
        <v>65</v>
      </c>
      <c r="B66" s="1">
        <v>44452</v>
      </c>
      <c r="C66" s="2">
        <v>0.55218749999999994</v>
      </c>
      <c r="D66" s="1">
        <v>44452</v>
      </c>
      <c r="E66" s="2">
        <v>0.62197916666666664</v>
      </c>
      <c r="F66">
        <v>16</v>
      </c>
      <c r="G66">
        <v>21</v>
      </c>
      <c r="H66" s="13">
        <f t="shared" si="3"/>
        <v>24000</v>
      </c>
      <c r="I66" s="13">
        <f t="shared" si="4"/>
        <v>31500</v>
      </c>
      <c r="J66" s="13">
        <f t="shared" ref="J66:J97" si="8">VLOOKUP(F66,$N$2:$O$5,2,TRUE)</f>
        <v>5500</v>
      </c>
      <c r="K66" s="13">
        <f t="shared" ref="K66:K97" si="9">F66*J66</f>
        <v>88000</v>
      </c>
      <c r="L66" s="14">
        <f t="shared" si="2"/>
        <v>32500</v>
      </c>
      <c r="M66" s="14"/>
      <c r="N66" s="8">
        <v>44464</v>
      </c>
      <c r="O66" s="16">
        <v>61500</v>
      </c>
      <c r="P66" s="16">
        <v>233000</v>
      </c>
      <c r="Q66" s="16">
        <v>69000</v>
      </c>
      <c r="R66" s="15">
        <f t="shared" si="7"/>
        <v>102500</v>
      </c>
    </row>
    <row r="67" spans="1:18" x14ac:dyDescent="0.25">
      <c r="A67">
        <v>66</v>
      </c>
      <c r="B67" s="1">
        <v>44452</v>
      </c>
      <c r="C67" s="2">
        <v>0.6699652777777777</v>
      </c>
      <c r="D67" s="1">
        <v>44452</v>
      </c>
      <c r="E67" s="2">
        <v>0.75</v>
      </c>
      <c r="F67">
        <v>19</v>
      </c>
      <c r="G67">
        <v>10</v>
      </c>
      <c r="H67" s="13">
        <f t="shared" si="3"/>
        <v>28500</v>
      </c>
      <c r="I67" s="13">
        <f t="shared" si="4"/>
        <v>15000</v>
      </c>
      <c r="J67" s="13">
        <f t="shared" si="8"/>
        <v>5500</v>
      </c>
      <c r="K67" s="13">
        <f t="shared" si="9"/>
        <v>104500</v>
      </c>
      <c r="L67" s="14">
        <f t="shared" ref="L67:L130" si="10">K67-H67-I67</f>
        <v>61000</v>
      </c>
      <c r="M67" s="14"/>
      <c r="N67" s="8">
        <v>44454</v>
      </c>
      <c r="O67" s="16">
        <v>52500</v>
      </c>
      <c r="P67" s="16">
        <v>198000</v>
      </c>
      <c r="Q67" s="16">
        <v>54000</v>
      </c>
      <c r="R67" s="15">
        <f t="shared" si="7"/>
        <v>91500</v>
      </c>
    </row>
    <row r="68" spans="1:18" x14ac:dyDescent="0.25">
      <c r="A68">
        <v>67</v>
      </c>
      <c r="B68" s="1">
        <v>44452</v>
      </c>
      <c r="C68" s="2">
        <v>0.83971064814814822</v>
      </c>
      <c r="D68" s="1">
        <v>44452</v>
      </c>
      <c r="E68" s="2">
        <v>0.9196643518518518</v>
      </c>
      <c r="F68">
        <v>3</v>
      </c>
      <c r="G68">
        <v>0</v>
      </c>
      <c r="H68" s="13">
        <f t="shared" ref="H68:H131" si="11">F68*1500</f>
        <v>4500</v>
      </c>
      <c r="I68" s="13">
        <f t="shared" ref="I68:I131" si="12">G68*1500</f>
        <v>0</v>
      </c>
      <c r="J68" s="13">
        <f t="shared" si="8"/>
        <v>6000</v>
      </c>
      <c r="K68" s="13">
        <f t="shared" si="9"/>
        <v>18000</v>
      </c>
      <c r="L68" s="14">
        <f t="shared" si="10"/>
        <v>13500</v>
      </c>
      <c r="M68" s="14"/>
      <c r="N68" s="8">
        <v>44460</v>
      </c>
      <c r="O68" s="16">
        <v>61500</v>
      </c>
      <c r="P68" s="16">
        <v>234500</v>
      </c>
      <c r="Q68" s="16">
        <v>94500</v>
      </c>
      <c r="R68" s="15">
        <f t="shared" si="7"/>
        <v>78500</v>
      </c>
    </row>
    <row r="69" spans="1:18" x14ac:dyDescent="0.25">
      <c r="A69">
        <v>68</v>
      </c>
      <c r="B69" s="1">
        <v>44453</v>
      </c>
      <c r="C69" s="2">
        <v>0.17733796296296298</v>
      </c>
      <c r="D69" s="1">
        <v>44453</v>
      </c>
      <c r="E69" s="2">
        <v>0.26</v>
      </c>
      <c r="F69">
        <v>12</v>
      </c>
      <c r="G69">
        <v>21</v>
      </c>
      <c r="H69" s="13">
        <f t="shared" si="11"/>
        <v>18000</v>
      </c>
      <c r="I69" s="13">
        <f t="shared" si="12"/>
        <v>31500</v>
      </c>
      <c r="J69" s="13">
        <f t="shared" si="8"/>
        <v>5500</v>
      </c>
      <c r="K69" s="13">
        <f t="shared" si="9"/>
        <v>66000</v>
      </c>
      <c r="L69" s="14">
        <f t="shared" si="10"/>
        <v>16500</v>
      </c>
      <c r="M69" s="14"/>
      <c r="N69" s="8">
        <v>44466</v>
      </c>
      <c r="O69" s="16">
        <v>43500</v>
      </c>
      <c r="P69" s="16">
        <v>161500</v>
      </c>
      <c r="Q69" s="16">
        <v>42000</v>
      </c>
      <c r="R69" s="15">
        <f t="shared" si="7"/>
        <v>76000</v>
      </c>
    </row>
    <row r="70" spans="1:18" x14ac:dyDescent="0.25">
      <c r="A70">
        <v>69</v>
      </c>
      <c r="B70" s="1">
        <v>44453</v>
      </c>
      <c r="C70" s="2">
        <v>0.34437500000000004</v>
      </c>
      <c r="D70" s="1">
        <v>44453</v>
      </c>
      <c r="E70" s="2">
        <v>0.42008101851851848</v>
      </c>
      <c r="F70">
        <v>17</v>
      </c>
      <c r="G70">
        <v>20</v>
      </c>
      <c r="H70" s="13">
        <f t="shared" si="11"/>
        <v>25500</v>
      </c>
      <c r="I70" s="13">
        <f t="shared" si="12"/>
        <v>30000</v>
      </c>
      <c r="J70" s="13">
        <f t="shared" si="8"/>
        <v>5500</v>
      </c>
      <c r="K70" s="13">
        <f t="shared" si="9"/>
        <v>93500</v>
      </c>
      <c r="L70" s="14">
        <f t="shared" si="10"/>
        <v>38000</v>
      </c>
      <c r="M70" s="14"/>
      <c r="N70" s="8">
        <v>44469</v>
      </c>
      <c r="O70" s="16">
        <v>55500</v>
      </c>
      <c r="P70" s="16">
        <v>206500</v>
      </c>
      <c r="Q70" s="16">
        <v>102000</v>
      </c>
      <c r="R70" s="15">
        <f t="shared" si="7"/>
        <v>49000</v>
      </c>
    </row>
    <row r="71" spans="1:18" x14ac:dyDescent="0.25">
      <c r="A71">
        <v>70</v>
      </c>
      <c r="B71" s="1">
        <v>44453</v>
      </c>
      <c r="C71" s="2">
        <v>0.5</v>
      </c>
      <c r="D71" s="1">
        <v>44453</v>
      </c>
      <c r="E71" s="2">
        <v>0.58119212962962963</v>
      </c>
      <c r="F71">
        <v>11</v>
      </c>
      <c r="G71">
        <v>22</v>
      </c>
      <c r="H71" s="13">
        <f t="shared" si="11"/>
        <v>16500</v>
      </c>
      <c r="I71" s="13">
        <f t="shared" si="12"/>
        <v>33000</v>
      </c>
      <c r="J71" s="13">
        <f t="shared" si="8"/>
        <v>5500</v>
      </c>
      <c r="K71" s="13">
        <f t="shared" si="9"/>
        <v>60500</v>
      </c>
      <c r="L71" s="14">
        <f t="shared" si="10"/>
        <v>11000</v>
      </c>
      <c r="M71" s="14"/>
      <c r="N71" s="8">
        <v>44451</v>
      </c>
      <c r="O71" s="16">
        <v>33000</v>
      </c>
      <c r="P71" s="16">
        <v>132000</v>
      </c>
      <c r="Q71" s="16">
        <v>63000</v>
      </c>
      <c r="R71" s="15">
        <f t="shared" si="7"/>
        <v>36000</v>
      </c>
    </row>
    <row r="72" spans="1:18" x14ac:dyDescent="0.25">
      <c r="A72">
        <v>71</v>
      </c>
      <c r="B72" s="1">
        <v>44453</v>
      </c>
      <c r="C72" s="2">
        <v>0.64340277777777777</v>
      </c>
      <c r="D72" s="1">
        <v>44453</v>
      </c>
      <c r="E72" s="2">
        <v>0.7085069444444444</v>
      </c>
      <c r="F72">
        <v>7</v>
      </c>
      <c r="G72">
        <v>2</v>
      </c>
      <c r="H72" s="13">
        <f t="shared" si="11"/>
        <v>10500</v>
      </c>
      <c r="I72" s="13">
        <f t="shared" si="12"/>
        <v>3000</v>
      </c>
      <c r="J72" s="13">
        <f t="shared" si="8"/>
        <v>6000</v>
      </c>
      <c r="K72" s="13">
        <f t="shared" si="9"/>
        <v>42000</v>
      </c>
      <c r="L72" s="14">
        <f t="shared" si="10"/>
        <v>28500</v>
      </c>
      <c r="M72" s="14"/>
      <c r="Q72" t="s">
        <v>27</v>
      </c>
      <c r="R72" s="17">
        <f>SUM(R42:R71)</f>
        <v>4529000</v>
      </c>
    </row>
    <row r="73" spans="1:18" x14ac:dyDescent="0.25">
      <c r="A73">
        <v>72</v>
      </c>
      <c r="B73" s="1">
        <v>44453</v>
      </c>
      <c r="C73" s="2">
        <v>0.77552083333333333</v>
      </c>
      <c r="D73" s="1">
        <v>44453</v>
      </c>
      <c r="E73" s="2">
        <v>0.80270833333333336</v>
      </c>
      <c r="F73">
        <v>8</v>
      </c>
      <c r="G73">
        <v>7</v>
      </c>
      <c r="H73" s="13">
        <f t="shared" si="11"/>
        <v>12000</v>
      </c>
      <c r="I73" s="13">
        <f t="shared" si="12"/>
        <v>10500</v>
      </c>
      <c r="J73" s="13">
        <f t="shared" si="8"/>
        <v>6000</v>
      </c>
      <c r="K73" s="13">
        <f t="shared" si="9"/>
        <v>48000</v>
      </c>
      <c r="L73" s="14">
        <f t="shared" si="10"/>
        <v>25500</v>
      </c>
      <c r="M73" s="14"/>
    </row>
    <row r="74" spans="1:18" x14ac:dyDescent="0.25">
      <c r="A74">
        <v>73</v>
      </c>
      <c r="B74" s="1">
        <v>44453</v>
      </c>
      <c r="C74" s="2">
        <v>0.87285879629629637</v>
      </c>
      <c r="D74" s="1">
        <v>44453</v>
      </c>
      <c r="E74" s="2">
        <v>0.91951388888888885</v>
      </c>
      <c r="F74">
        <v>6</v>
      </c>
      <c r="G74">
        <v>1</v>
      </c>
      <c r="H74" s="13">
        <f t="shared" si="11"/>
        <v>9000</v>
      </c>
      <c r="I74" s="13">
        <f t="shared" si="12"/>
        <v>1500</v>
      </c>
      <c r="J74" s="13">
        <f t="shared" si="8"/>
        <v>6000</v>
      </c>
      <c r="K74" s="13">
        <f t="shared" si="9"/>
        <v>36000</v>
      </c>
      <c r="L74" s="14">
        <f t="shared" si="10"/>
        <v>25500</v>
      </c>
      <c r="M74" s="14"/>
      <c r="Q74" s="3"/>
    </row>
    <row r="75" spans="1:18" x14ac:dyDescent="0.25">
      <c r="A75">
        <v>74</v>
      </c>
      <c r="B75" s="1">
        <v>44454</v>
      </c>
      <c r="C75" s="2">
        <v>4.2361111111111106E-2</v>
      </c>
      <c r="D75" s="1">
        <v>44454</v>
      </c>
      <c r="E75" s="2">
        <v>0.17298611111111109</v>
      </c>
      <c r="F75">
        <v>0</v>
      </c>
      <c r="G75">
        <v>6</v>
      </c>
      <c r="H75" s="13">
        <f t="shared" si="11"/>
        <v>0</v>
      </c>
      <c r="I75" s="13">
        <f t="shared" si="12"/>
        <v>9000</v>
      </c>
      <c r="J75" s="13">
        <f t="shared" si="8"/>
        <v>6000</v>
      </c>
      <c r="K75" s="13">
        <f t="shared" si="9"/>
        <v>0</v>
      </c>
      <c r="L75" s="14">
        <f t="shared" si="10"/>
        <v>-9000</v>
      </c>
      <c r="M75" s="14"/>
    </row>
    <row r="76" spans="1:18" x14ac:dyDescent="0.25">
      <c r="A76">
        <v>75</v>
      </c>
      <c r="B76" s="1">
        <v>44454</v>
      </c>
      <c r="C76" s="2">
        <v>0.28885416666666669</v>
      </c>
      <c r="D76" s="1">
        <v>44454</v>
      </c>
      <c r="E76" s="2">
        <v>0.34437500000000004</v>
      </c>
      <c r="F76">
        <v>0</v>
      </c>
      <c r="G76">
        <v>5</v>
      </c>
      <c r="H76" s="13">
        <f t="shared" si="11"/>
        <v>0</v>
      </c>
      <c r="I76" s="13">
        <f t="shared" si="12"/>
        <v>7500</v>
      </c>
      <c r="J76" s="13">
        <f t="shared" si="8"/>
        <v>6000</v>
      </c>
      <c r="K76" s="13">
        <f t="shared" si="9"/>
        <v>0</v>
      </c>
      <c r="L76" s="14">
        <f t="shared" si="10"/>
        <v>-7500</v>
      </c>
      <c r="M76" s="14"/>
    </row>
    <row r="77" spans="1:18" x14ac:dyDescent="0.25">
      <c r="A77">
        <v>76</v>
      </c>
      <c r="B77" s="1">
        <v>44454</v>
      </c>
      <c r="C77" s="2">
        <v>0.42424768518518513</v>
      </c>
      <c r="D77" s="1">
        <v>44454</v>
      </c>
      <c r="E77" s="2">
        <v>0.53179398148148149</v>
      </c>
      <c r="F77">
        <v>10</v>
      </c>
      <c r="G77">
        <v>1</v>
      </c>
      <c r="H77" s="13">
        <f t="shared" si="11"/>
        <v>15000</v>
      </c>
      <c r="I77" s="13">
        <f t="shared" si="12"/>
        <v>1500</v>
      </c>
      <c r="J77" s="13">
        <f t="shared" si="8"/>
        <v>5500</v>
      </c>
      <c r="K77" s="13">
        <f t="shared" si="9"/>
        <v>55000</v>
      </c>
      <c r="L77" s="14">
        <f t="shared" si="10"/>
        <v>38500</v>
      </c>
      <c r="M77" s="14"/>
    </row>
    <row r="78" spans="1:18" x14ac:dyDescent="0.25">
      <c r="A78">
        <v>77</v>
      </c>
      <c r="B78" s="1">
        <v>44454</v>
      </c>
      <c r="C78" s="2">
        <v>0.5991319444444444</v>
      </c>
      <c r="D78" s="1">
        <v>44454</v>
      </c>
      <c r="E78" s="2">
        <v>0.63361111111111112</v>
      </c>
      <c r="F78">
        <v>14</v>
      </c>
      <c r="G78">
        <v>21</v>
      </c>
      <c r="H78" s="13">
        <f t="shared" si="11"/>
        <v>21000</v>
      </c>
      <c r="I78" s="13">
        <f t="shared" si="12"/>
        <v>31500</v>
      </c>
      <c r="J78" s="13">
        <f t="shared" si="8"/>
        <v>5500</v>
      </c>
      <c r="K78" s="13">
        <f t="shared" si="9"/>
        <v>77000</v>
      </c>
      <c r="L78" s="14">
        <f t="shared" si="10"/>
        <v>24500</v>
      </c>
      <c r="M78" s="14"/>
    </row>
    <row r="79" spans="1:18" x14ac:dyDescent="0.25">
      <c r="A79">
        <v>78</v>
      </c>
      <c r="B79" s="1">
        <v>44454</v>
      </c>
      <c r="C79" s="2">
        <v>0.7228472222222222</v>
      </c>
      <c r="D79" s="1">
        <v>44454</v>
      </c>
      <c r="E79" s="2">
        <v>0.77552083333333333</v>
      </c>
      <c r="F79">
        <v>4</v>
      </c>
      <c r="G79">
        <v>1</v>
      </c>
      <c r="H79" s="13">
        <f t="shared" si="11"/>
        <v>6000</v>
      </c>
      <c r="I79" s="13">
        <f t="shared" si="12"/>
        <v>1500</v>
      </c>
      <c r="J79" s="13">
        <f t="shared" si="8"/>
        <v>6000</v>
      </c>
      <c r="K79" s="13">
        <f t="shared" si="9"/>
        <v>24000</v>
      </c>
      <c r="L79" s="14">
        <f t="shared" si="10"/>
        <v>16500</v>
      </c>
      <c r="M79" s="14"/>
    </row>
    <row r="80" spans="1:18" x14ac:dyDescent="0.25">
      <c r="A80">
        <v>79</v>
      </c>
      <c r="B80" s="1">
        <v>44454</v>
      </c>
      <c r="C80" s="2">
        <v>0.86644675925925929</v>
      </c>
      <c r="D80" s="1">
        <v>44454</v>
      </c>
      <c r="E80" s="2">
        <v>0.90680555555555553</v>
      </c>
      <c r="F80">
        <v>7</v>
      </c>
      <c r="G80">
        <v>2</v>
      </c>
      <c r="H80" s="13">
        <f t="shared" si="11"/>
        <v>10500</v>
      </c>
      <c r="I80" s="13">
        <f t="shared" si="12"/>
        <v>3000</v>
      </c>
      <c r="J80" s="13">
        <f t="shared" si="8"/>
        <v>6000</v>
      </c>
      <c r="K80" s="13">
        <f t="shared" si="9"/>
        <v>42000</v>
      </c>
      <c r="L80" s="14">
        <f t="shared" si="10"/>
        <v>28500</v>
      </c>
      <c r="M80" s="14"/>
    </row>
    <row r="81" spans="1:13" x14ac:dyDescent="0.25">
      <c r="A81">
        <v>80</v>
      </c>
      <c r="B81" s="1">
        <v>44455</v>
      </c>
      <c r="C81" s="2">
        <v>0.13571759259259261</v>
      </c>
      <c r="D81" s="1">
        <v>44455</v>
      </c>
      <c r="E81" s="2">
        <v>0.25288194444444445</v>
      </c>
      <c r="F81">
        <v>13</v>
      </c>
      <c r="G81">
        <v>5</v>
      </c>
      <c r="H81" s="13">
        <f t="shared" si="11"/>
        <v>19500</v>
      </c>
      <c r="I81" s="13">
        <f t="shared" si="12"/>
        <v>7500</v>
      </c>
      <c r="J81" s="13">
        <f t="shared" si="8"/>
        <v>5500</v>
      </c>
      <c r="K81" s="13">
        <f t="shared" si="9"/>
        <v>71500</v>
      </c>
      <c r="L81" s="14">
        <f t="shared" si="10"/>
        <v>44500</v>
      </c>
      <c r="M81" s="14"/>
    </row>
    <row r="82" spans="1:13" x14ac:dyDescent="0.25">
      <c r="A82">
        <v>81</v>
      </c>
      <c r="B82" s="1">
        <v>44455</v>
      </c>
      <c r="C82" s="2">
        <v>0.29960648148148145</v>
      </c>
      <c r="D82" s="1">
        <v>44455</v>
      </c>
      <c r="E82" s="2">
        <v>0.37712962962962965</v>
      </c>
      <c r="F82">
        <v>13</v>
      </c>
      <c r="G82">
        <v>11</v>
      </c>
      <c r="H82" s="13">
        <f t="shared" si="11"/>
        <v>19500</v>
      </c>
      <c r="I82" s="13">
        <f t="shared" si="12"/>
        <v>16500</v>
      </c>
      <c r="J82" s="13">
        <f t="shared" si="8"/>
        <v>5500</v>
      </c>
      <c r="K82" s="13">
        <f t="shared" si="9"/>
        <v>71500</v>
      </c>
      <c r="L82" s="14">
        <f t="shared" si="10"/>
        <v>35500</v>
      </c>
      <c r="M82" s="14"/>
    </row>
    <row r="83" spans="1:13" x14ac:dyDescent="0.25">
      <c r="A83">
        <v>82</v>
      </c>
      <c r="B83" s="1">
        <v>44455</v>
      </c>
      <c r="C83" s="2">
        <v>0.46118055555555554</v>
      </c>
      <c r="D83" s="1">
        <v>44455</v>
      </c>
      <c r="E83" s="2">
        <v>0.5005208333333333</v>
      </c>
      <c r="F83">
        <v>14</v>
      </c>
      <c r="G83">
        <v>9</v>
      </c>
      <c r="H83" s="13">
        <f t="shared" si="11"/>
        <v>21000</v>
      </c>
      <c r="I83" s="13">
        <f t="shared" si="12"/>
        <v>13500</v>
      </c>
      <c r="J83" s="13">
        <f t="shared" si="8"/>
        <v>5500</v>
      </c>
      <c r="K83" s="13">
        <f t="shared" si="9"/>
        <v>77000</v>
      </c>
      <c r="L83" s="14">
        <f t="shared" si="10"/>
        <v>42500</v>
      </c>
      <c r="M83" s="14"/>
    </row>
    <row r="84" spans="1:13" x14ac:dyDescent="0.25">
      <c r="A84">
        <v>83</v>
      </c>
      <c r="B84" s="1">
        <v>44455</v>
      </c>
      <c r="C84" s="2">
        <v>0.57986111111111105</v>
      </c>
      <c r="D84" s="1">
        <v>44455</v>
      </c>
      <c r="E84" s="2">
        <v>0.61469907407407409</v>
      </c>
      <c r="F84">
        <v>14</v>
      </c>
      <c r="G84">
        <v>9</v>
      </c>
      <c r="H84" s="13">
        <f t="shared" si="11"/>
        <v>21000</v>
      </c>
      <c r="I84" s="13">
        <f t="shared" si="12"/>
        <v>13500</v>
      </c>
      <c r="J84" s="13">
        <f t="shared" si="8"/>
        <v>5500</v>
      </c>
      <c r="K84" s="13">
        <f t="shared" si="9"/>
        <v>77000</v>
      </c>
      <c r="L84" s="14">
        <f t="shared" si="10"/>
        <v>42500</v>
      </c>
      <c r="M84" s="14"/>
    </row>
    <row r="85" spans="1:13" x14ac:dyDescent="0.25">
      <c r="A85">
        <v>84</v>
      </c>
      <c r="B85" s="1">
        <v>44455</v>
      </c>
      <c r="C85" s="2">
        <v>0.67444444444444451</v>
      </c>
      <c r="D85" s="1">
        <v>44455</v>
      </c>
      <c r="E85" s="2">
        <v>0.72362268518518524</v>
      </c>
      <c r="F85">
        <v>12</v>
      </c>
      <c r="G85">
        <v>7</v>
      </c>
      <c r="H85" s="13">
        <f t="shared" si="11"/>
        <v>18000</v>
      </c>
      <c r="I85" s="13">
        <f t="shared" si="12"/>
        <v>10500</v>
      </c>
      <c r="J85" s="13">
        <f t="shared" si="8"/>
        <v>5500</v>
      </c>
      <c r="K85" s="13">
        <f t="shared" si="9"/>
        <v>66000</v>
      </c>
      <c r="L85" s="14">
        <f t="shared" si="10"/>
        <v>37500</v>
      </c>
      <c r="M85" s="14"/>
    </row>
    <row r="86" spans="1:13" x14ac:dyDescent="0.25">
      <c r="A86">
        <v>85</v>
      </c>
      <c r="B86" s="1">
        <v>44455</v>
      </c>
      <c r="C86" s="2">
        <v>0.7926157407407407</v>
      </c>
      <c r="D86" s="1">
        <v>44455</v>
      </c>
      <c r="E86" s="2">
        <v>0.86523148148148143</v>
      </c>
      <c r="F86">
        <v>2</v>
      </c>
      <c r="G86">
        <v>19</v>
      </c>
      <c r="H86" s="13">
        <f t="shared" si="11"/>
        <v>3000</v>
      </c>
      <c r="I86" s="13">
        <f t="shared" si="12"/>
        <v>28500</v>
      </c>
      <c r="J86" s="13">
        <f t="shared" si="8"/>
        <v>6000</v>
      </c>
      <c r="K86" s="13">
        <f t="shared" si="9"/>
        <v>12000</v>
      </c>
      <c r="L86" s="14">
        <f t="shared" si="10"/>
        <v>-19500</v>
      </c>
      <c r="M86" s="14"/>
    </row>
    <row r="87" spans="1:13" x14ac:dyDescent="0.25">
      <c r="A87">
        <v>86</v>
      </c>
      <c r="B87" s="1">
        <v>44456</v>
      </c>
      <c r="C87" s="2">
        <v>0.28914351851851855</v>
      </c>
      <c r="D87" s="1">
        <v>44456</v>
      </c>
      <c r="E87" s="2">
        <v>0.33407407407407402</v>
      </c>
      <c r="F87">
        <v>4</v>
      </c>
      <c r="G87">
        <v>11</v>
      </c>
      <c r="H87" s="13">
        <f t="shared" si="11"/>
        <v>6000</v>
      </c>
      <c r="I87" s="13">
        <f t="shared" si="12"/>
        <v>16500</v>
      </c>
      <c r="J87" s="13">
        <f t="shared" si="8"/>
        <v>6000</v>
      </c>
      <c r="K87" s="13">
        <f t="shared" si="9"/>
        <v>24000</v>
      </c>
      <c r="L87" s="14">
        <f t="shared" si="10"/>
        <v>1500</v>
      </c>
      <c r="M87" s="14"/>
    </row>
    <row r="88" spans="1:13" x14ac:dyDescent="0.25">
      <c r="A88">
        <v>87</v>
      </c>
      <c r="B88" s="1">
        <v>44456</v>
      </c>
      <c r="C88" s="2">
        <v>0.45840277777777777</v>
      </c>
      <c r="D88" s="1">
        <v>44456</v>
      </c>
      <c r="E88" s="2">
        <v>0.47927083333333331</v>
      </c>
      <c r="F88">
        <v>21</v>
      </c>
      <c r="G88">
        <v>15</v>
      </c>
      <c r="H88" s="13">
        <f t="shared" si="11"/>
        <v>31500</v>
      </c>
      <c r="I88" s="13">
        <f t="shared" si="12"/>
        <v>22500</v>
      </c>
      <c r="J88" s="13">
        <f t="shared" si="8"/>
        <v>5000</v>
      </c>
      <c r="K88" s="13">
        <f t="shared" si="9"/>
        <v>105000</v>
      </c>
      <c r="L88" s="14">
        <f t="shared" si="10"/>
        <v>51000</v>
      </c>
      <c r="M88" s="14"/>
    </row>
    <row r="89" spans="1:13" x14ac:dyDescent="0.25">
      <c r="A89">
        <v>88</v>
      </c>
      <c r="B89" s="1">
        <v>44456</v>
      </c>
      <c r="C89" s="2">
        <v>0.55218749999999994</v>
      </c>
      <c r="D89" s="1">
        <v>44456</v>
      </c>
      <c r="E89" s="2">
        <v>0.62156250000000002</v>
      </c>
      <c r="F89">
        <v>7</v>
      </c>
      <c r="G89">
        <v>13</v>
      </c>
      <c r="H89" s="13">
        <f t="shared" si="11"/>
        <v>10500</v>
      </c>
      <c r="I89" s="13">
        <f t="shared" si="12"/>
        <v>19500</v>
      </c>
      <c r="J89" s="13">
        <f t="shared" si="8"/>
        <v>6000</v>
      </c>
      <c r="K89" s="13">
        <f t="shared" si="9"/>
        <v>42000</v>
      </c>
      <c r="L89" s="14">
        <f t="shared" si="10"/>
        <v>12000</v>
      </c>
      <c r="M89" s="14"/>
    </row>
    <row r="90" spans="1:13" x14ac:dyDescent="0.25">
      <c r="A90">
        <v>89</v>
      </c>
      <c r="B90" s="1">
        <v>44456</v>
      </c>
      <c r="C90" s="2">
        <v>0.64994212962962961</v>
      </c>
      <c r="D90" s="1">
        <v>44456</v>
      </c>
      <c r="E90" s="2">
        <v>0.71797453703703706</v>
      </c>
      <c r="F90">
        <v>14</v>
      </c>
      <c r="G90">
        <v>16</v>
      </c>
      <c r="H90" s="13">
        <f t="shared" si="11"/>
        <v>21000</v>
      </c>
      <c r="I90" s="13">
        <f t="shared" si="12"/>
        <v>24000</v>
      </c>
      <c r="J90" s="13">
        <f t="shared" si="8"/>
        <v>5500</v>
      </c>
      <c r="K90" s="13">
        <f t="shared" si="9"/>
        <v>77000</v>
      </c>
      <c r="L90" s="14">
        <f t="shared" si="10"/>
        <v>32000</v>
      </c>
      <c r="M90" s="14"/>
    </row>
    <row r="91" spans="1:13" x14ac:dyDescent="0.25">
      <c r="A91">
        <v>90</v>
      </c>
      <c r="B91" s="1">
        <v>44456</v>
      </c>
      <c r="C91" s="2">
        <v>0.80049768518518516</v>
      </c>
      <c r="D91" s="1">
        <v>44456</v>
      </c>
      <c r="E91" s="2">
        <v>0.86509259259259252</v>
      </c>
      <c r="F91">
        <v>7</v>
      </c>
      <c r="G91">
        <v>0</v>
      </c>
      <c r="H91" s="13">
        <f t="shared" si="11"/>
        <v>10500</v>
      </c>
      <c r="I91" s="13">
        <f t="shared" si="12"/>
        <v>0</v>
      </c>
      <c r="J91" s="13">
        <f t="shared" si="8"/>
        <v>6000</v>
      </c>
      <c r="K91" s="13">
        <f t="shared" si="9"/>
        <v>42000</v>
      </c>
      <c r="L91" s="14">
        <f t="shared" si="10"/>
        <v>31500</v>
      </c>
      <c r="M91" s="14"/>
    </row>
    <row r="92" spans="1:13" x14ac:dyDescent="0.25">
      <c r="A92">
        <v>91</v>
      </c>
      <c r="B92" s="1">
        <v>44457</v>
      </c>
      <c r="C92" s="2">
        <v>0.21187500000000001</v>
      </c>
      <c r="D92" s="1">
        <v>44457</v>
      </c>
      <c r="E92" s="2">
        <v>0.26673611111111112</v>
      </c>
      <c r="F92">
        <v>17</v>
      </c>
      <c r="G92">
        <v>15</v>
      </c>
      <c r="H92" s="13">
        <f t="shared" si="11"/>
        <v>25500</v>
      </c>
      <c r="I92" s="13">
        <f t="shared" si="12"/>
        <v>22500</v>
      </c>
      <c r="J92" s="13">
        <f t="shared" si="8"/>
        <v>5500</v>
      </c>
      <c r="K92" s="13">
        <f t="shared" si="9"/>
        <v>93500</v>
      </c>
      <c r="L92" s="14">
        <f t="shared" si="10"/>
        <v>45500</v>
      </c>
      <c r="M92" s="14"/>
    </row>
    <row r="93" spans="1:13" x14ac:dyDescent="0.25">
      <c r="A93">
        <v>92</v>
      </c>
      <c r="B93" s="1">
        <v>44457</v>
      </c>
      <c r="C93" s="2">
        <v>0.38490740740740742</v>
      </c>
      <c r="D93" s="1">
        <v>44457</v>
      </c>
      <c r="E93" s="2">
        <v>0.41679398148148145</v>
      </c>
      <c r="F93">
        <v>5</v>
      </c>
      <c r="G93">
        <v>8</v>
      </c>
      <c r="H93" s="13">
        <f t="shared" si="11"/>
        <v>7500</v>
      </c>
      <c r="I93" s="13">
        <f t="shared" si="12"/>
        <v>12000</v>
      </c>
      <c r="J93" s="13">
        <f t="shared" si="8"/>
        <v>6000</v>
      </c>
      <c r="K93" s="13">
        <f t="shared" si="9"/>
        <v>30000</v>
      </c>
      <c r="L93" s="14">
        <f t="shared" si="10"/>
        <v>10500</v>
      </c>
      <c r="M93" s="14"/>
    </row>
    <row r="94" spans="1:13" x14ac:dyDescent="0.25">
      <c r="A94">
        <v>93</v>
      </c>
      <c r="B94" s="1">
        <v>44457</v>
      </c>
      <c r="C94" s="2">
        <v>0.47458333333333336</v>
      </c>
      <c r="D94" s="1">
        <v>44457</v>
      </c>
      <c r="E94" s="2">
        <v>0.5599884259259259</v>
      </c>
      <c r="F94">
        <v>14</v>
      </c>
      <c r="G94">
        <v>9</v>
      </c>
      <c r="H94" s="13">
        <f t="shared" si="11"/>
        <v>21000</v>
      </c>
      <c r="I94" s="13">
        <f t="shared" si="12"/>
        <v>13500</v>
      </c>
      <c r="J94" s="13">
        <f t="shared" si="8"/>
        <v>5500</v>
      </c>
      <c r="K94" s="13">
        <f t="shared" si="9"/>
        <v>77000</v>
      </c>
      <c r="L94" s="14">
        <f t="shared" si="10"/>
        <v>42500</v>
      </c>
      <c r="M94" s="14"/>
    </row>
    <row r="95" spans="1:13" x14ac:dyDescent="0.25">
      <c r="A95">
        <v>94</v>
      </c>
      <c r="B95" s="1">
        <v>44457</v>
      </c>
      <c r="C95" s="2">
        <v>0.62175925925925923</v>
      </c>
      <c r="D95" s="1">
        <v>44457</v>
      </c>
      <c r="E95" s="2">
        <v>0.64258101851851845</v>
      </c>
      <c r="F95">
        <v>11</v>
      </c>
      <c r="G95">
        <v>17</v>
      </c>
      <c r="H95" s="13">
        <f t="shared" si="11"/>
        <v>16500</v>
      </c>
      <c r="I95" s="13">
        <f t="shared" si="12"/>
        <v>25500</v>
      </c>
      <c r="J95" s="13">
        <f t="shared" si="8"/>
        <v>5500</v>
      </c>
      <c r="K95" s="13">
        <f t="shared" si="9"/>
        <v>60500</v>
      </c>
      <c r="L95" s="14">
        <f t="shared" si="10"/>
        <v>18500</v>
      </c>
      <c r="M95" s="14"/>
    </row>
    <row r="96" spans="1:13" x14ac:dyDescent="0.25">
      <c r="A96">
        <v>95</v>
      </c>
      <c r="B96" s="1">
        <v>44457</v>
      </c>
      <c r="C96" s="2">
        <v>0.72517361111111101</v>
      </c>
      <c r="D96" s="1">
        <v>44457</v>
      </c>
      <c r="E96" s="2">
        <v>0.78138888888888891</v>
      </c>
      <c r="F96">
        <v>7</v>
      </c>
      <c r="G96">
        <v>16</v>
      </c>
      <c r="H96" s="13">
        <f t="shared" si="11"/>
        <v>10500</v>
      </c>
      <c r="I96" s="13">
        <f t="shared" si="12"/>
        <v>24000</v>
      </c>
      <c r="J96" s="13">
        <f t="shared" si="8"/>
        <v>6000</v>
      </c>
      <c r="K96" s="13">
        <f t="shared" si="9"/>
        <v>42000</v>
      </c>
      <c r="L96" s="14">
        <f t="shared" si="10"/>
        <v>7500</v>
      </c>
      <c r="M96" s="14"/>
    </row>
    <row r="97" spans="1:13" x14ac:dyDescent="0.25">
      <c r="A97">
        <v>96</v>
      </c>
      <c r="B97" s="1">
        <v>44458</v>
      </c>
      <c r="C97" s="2">
        <v>0.37921296296296297</v>
      </c>
      <c r="D97" s="1">
        <v>44458</v>
      </c>
      <c r="E97" s="2">
        <v>0.44873842592592594</v>
      </c>
      <c r="F97">
        <v>5</v>
      </c>
      <c r="G97">
        <v>1</v>
      </c>
      <c r="H97" s="13">
        <f t="shared" si="11"/>
        <v>7500</v>
      </c>
      <c r="I97" s="13">
        <f t="shared" si="12"/>
        <v>1500</v>
      </c>
      <c r="J97" s="13">
        <f t="shared" si="8"/>
        <v>6000</v>
      </c>
      <c r="K97" s="13">
        <f t="shared" si="9"/>
        <v>30000</v>
      </c>
      <c r="L97" s="14">
        <f t="shared" si="10"/>
        <v>21000</v>
      </c>
      <c r="M97" s="14"/>
    </row>
    <row r="98" spans="1:13" x14ac:dyDescent="0.25">
      <c r="A98">
        <v>97</v>
      </c>
      <c r="B98" s="1">
        <v>44458</v>
      </c>
      <c r="C98" s="2">
        <v>0.58005787037037038</v>
      </c>
      <c r="D98" s="1">
        <v>44458</v>
      </c>
      <c r="E98" s="2">
        <v>0.62572916666666667</v>
      </c>
      <c r="F98">
        <v>14</v>
      </c>
      <c r="G98">
        <v>7</v>
      </c>
      <c r="H98" s="13">
        <f t="shared" si="11"/>
        <v>21000</v>
      </c>
      <c r="I98" s="13">
        <f t="shared" si="12"/>
        <v>10500</v>
      </c>
      <c r="J98" s="13">
        <f t="shared" ref="J98:J129" si="13">VLOOKUP(F98,$N$2:$O$5,2,TRUE)</f>
        <v>5500</v>
      </c>
      <c r="K98" s="13">
        <f t="shared" ref="K98:K129" si="14">F98*J98</f>
        <v>77000</v>
      </c>
      <c r="L98" s="14">
        <f t="shared" si="10"/>
        <v>45500</v>
      </c>
      <c r="M98" s="14"/>
    </row>
    <row r="99" spans="1:13" x14ac:dyDescent="0.25">
      <c r="A99">
        <v>98</v>
      </c>
      <c r="B99" s="1">
        <v>44458</v>
      </c>
      <c r="C99" s="2">
        <v>0.67716435185185186</v>
      </c>
      <c r="D99" s="1">
        <v>44458</v>
      </c>
      <c r="E99" s="2">
        <v>0.73178240740740741</v>
      </c>
      <c r="F99">
        <v>12</v>
      </c>
      <c r="G99">
        <v>9</v>
      </c>
      <c r="H99" s="13">
        <f t="shared" si="11"/>
        <v>18000</v>
      </c>
      <c r="I99" s="13">
        <f t="shared" si="12"/>
        <v>13500</v>
      </c>
      <c r="J99" s="13">
        <f t="shared" si="13"/>
        <v>5500</v>
      </c>
      <c r="K99" s="13">
        <f t="shared" si="14"/>
        <v>66000</v>
      </c>
      <c r="L99" s="14">
        <f t="shared" si="10"/>
        <v>34500</v>
      </c>
      <c r="M99" s="14"/>
    </row>
    <row r="100" spans="1:13" x14ac:dyDescent="0.25">
      <c r="A100">
        <v>99</v>
      </c>
      <c r="B100" s="1">
        <v>44458</v>
      </c>
      <c r="C100" s="2">
        <v>0.81361111111111117</v>
      </c>
      <c r="D100" s="1">
        <v>44458</v>
      </c>
      <c r="E100" s="2">
        <v>0.84862268518518524</v>
      </c>
      <c r="F100">
        <v>11</v>
      </c>
      <c r="G100">
        <v>9</v>
      </c>
      <c r="H100" s="13">
        <f t="shared" si="11"/>
        <v>16500</v>
      </c>
      <c r="I100" s="13">
        <f t="shared" si="12"/>
        <v>13500</v>
      </c>
      <c r="J100" s="13">
        <f t="shared" si="13"/>
        <v>5500</v>
      </c>
      <c r="K100" s="13">
        <f t="shared" si="14"/>
        <v>60500</v>
      </c>
      <c r="L100" s="14">
        <f t="shared" si="10"/>
        <v>30500</v>
      </c>
      <c r="M100" s="14"/>
    </row>
    <row r="101" spans="1:13" x14ac:dyDescent="0.25">
      <c r="A101">
        <v>100</v>
      </c>
      <c r="B101" s="1">
        <v>44458</v>
      </c>
      <c r="C101" s="2">
        <v>0.95554398148148145</v>
      </c>
      <c r="D101" s="1">
        <v>44459</v>
      </c>
      <c r="E101" s="2">
        <v>5.0520833333333327E-2</v>
      </c>
      <c r="F101">
        <v>11</v>
      </c>
      <c r="G101">
        <v>8</v>
      </c>
      <c r="H101" s="13">
        <f t="shared" si="11"/>
        <v>16500</v>
      </c>
      <c r="I101" s="13">
        <f t="shared" si="12"/>
        <v>12000</v>
      </c>
      <c r="J101" s="13">
        <f t="shared" si="13"/>
        <v>5500</v>
      </c>
      <c r="K101" s="13">
        <f t="shared" si="14"/>
        <v>60500</v>
      </c>
      <c r="L101" s="14">
        <f t="shared" si="10"/>
        <v>32000</v>
      </c>
      <c r="M101" s="14"/>
    </row>
    <row r="102" spans="1:13" x14ac:dyDescent="0.25">
      <c r="A102">
        <v>101</v>
      </c>
      <c r="B102" s="1">
        <v>44459</v>
      </c>
      <c r="C102" s="2">
        <v>0.3830324074074074</v>
      </c>
      <c r="D102" s="1">
        <v>44459</v>
      </c>
      <c r="E102" s="2">
        <v>0.44746527777777773</v>
      </c>
      <c r="F102">
        <v>12</v>
      </c>
      <c r="G102">
        <v>3</v>
      </c>
      <c r="H102" s="13">
        <f t="shared" si="11"/>
        <v>18000</v>
      </c>
      <c r="I102" s="13">
        <f t="shared" si="12"/>
        <v>4500</v>
      </c>
      <c r="J102" s="13">
        <f t="shared" si="13"/>
        <v>5500</v>
      </c>
      <c r="K102" s="13">
        <f t="shared" si="14"/>
        <v>66000</v>
      </c>
      <c r="L102" s="14">
        <f t="shared" si="10"/>
        <v>43500</v>
      </c>
      <c r="M102" s="14"/>
    </row>
    <row r="103" spans="1:13" x14ac:dyDescent="0.25">
      <c r="A103">
        <v>102</v>
      </c>
      <c r="B103" s="1">
        <v>44459</v>
      </c>
      <c r="C103" s="2">
        <v>0.47513888888888883</v>
      </c>
      <c r="D103" s="1">
        <v>44459</v>
      </c>
      <c r="E103" s="2">
        <v>0.52998842592592588</v>
      </c>
      <c r="F103">
        <v>7</v>
      </c>
      <c r="G103">
        <v>12</v>
      </c>
      <c r="H103" s="13">
        <f t="shared" si="11"/>
        <v>10500</v>
      </c>
      <c r="I103" s="13">
        <f t="shared" si="12"/>
        <v>18000</v>
      </c>
      <c r="J103" s="13">
        <f t="shared" si="13"/>
        <v>6000</v>
      </c>
      <c r="K103" s="13">
        <f t="shared" si="14"/>
        <v>42000</v>
      </c>
      <c r="L103" s="14">
        <f t="shared" si="10"/>
        <v>13500</v>
      </c>
      <c r="M103" s="14"/>
    </row>
    <row r="104" spans="1:13" x14ac:dyDescent="0.25">
      <c r="A104">
        <v>103</v>
      </c>
      <c r="B104" s="1">
        <v>44459</v>
      </c>
      <c r="C104" s="2">
        <v>0.54886574074074079</v>
      </c>
      <c r="D104" s="1">
        <v>44459</v>
      </c>
      <c r="E104" s="2">
        <v>0.59329861111111104</v>
      </c>
      <c r="F104">
        <v>9</v>
      </c>
      <c r="G104">
        <v>14</v>
      </c>
      <c r="H104" s="13">
        <f t="shared" si="11"/>
        <v>13500</v>
      </c>
      <c r="I104" s="13">
        <f t="shared" si="12"/>
        <v>21000</v>
      </c>
      <c r="J104" s="13">
        <f t="shared" si="13"/>
        <v>6000</v>
      </c>
      <c r="K104" s="13">
        <f t="shared" si="14"/>
        <v>54000</v>
      </c>
      <c r="L104" s="14">
        <f t="shared" si="10"/>
        <v>19500</v>
      </c>
      <c r="M104" s="14"/>
    </row>
    <row r="105" spans="1:13" x14ac:dyDescent="0.25">
      <c r="A105">
        <v>104</v>
      </c>
      <c r="B105" s="1">
        <v>44459</v>
      </c>
      <c r="C105" s="2">
        <v>0.63266203703703705</v>
      </c>
      <c r="D105" s="1">
        <v>44459</v>
      </c>
      <c r="E105" s="2">
        <v>0.67504629629629631</v>
      </c>
      <c r="F105">
        <v>8</v>
      </c>
      <c r="G105">
        <v>19</v>
      </c>
      <c r="H105" s="13">
        <f t="shared" si="11"/>
        <v>12000</v>
      </c>
      <c r="I105" s="13">
        <f t="shared" si="12"/>
        <v>28500</v>
      </c>
      <c r="J105" s="13">
        <f t="shared" si="13"/>
        <v>6000</v>
      </c>
      <c r="K105" s="13">
        <f t="shared" si="14"/>
        <v>48000</v>
      </c>
      <c r="L105" s="14">
        <f t="shared" si="10"/>
        <v>7500</v>
      </c>
      <c r="M105" s="14"/>
    </row>
    <row r="106" spans="1:13" x14ac:dyDescent="0.25">
      <c r="A106">
        <v>105</v>
      </c>
      <c r="B106" s="1">
        <v>44459</v>
      </c>
      <c r="C106" s="2">
        <v>0.70928240740740733</v>
      </c>
      <c r="D106" s="1">
        <v>44459</v>
      </c>
      <c r="E106" s="2">
        <v>0.72917824074074078</v>
      </c>
      <c r="F106">
        <v>23</v>
      </c>
      <c r="G106">
        <v>14</v>
      </c>
      <c r="H106" s="13">
        <f t="shared" si="11"/>
        <v>34500</v>
      </c>
      <c r="I106" s="13">
        <f t="shared" si="12"/>
        <v>21000</v>
      </c>
      <c r="J106" s="13">
        <f t="shared" si="13"/>
        <v>5000</v>
      </c>
      <c r="K106" s="13">
        <f t="shared" si="14"/>
        <v>115000</v>
      </c>
      <c r="L106" s="14">
        <f t="shared" si="10"/>
        <v>59500</v>
      </c>
      <c r="M106" s="14"/>
    </row>
    <row r="107" spans="1:13" x14ac:dyDescent="0.25">
      <c r="A107">
        <v>106</v>
      </c>
      <c r="B107" s="1">
        <v>44459</v>
      </c>
      <c r="C107" s="2">
        <v>0.74663194444444436</v>
      </c>
      <c r="D107" s="1">
        <v>44459</v>
      </c>
      <c r="E107" s="2">
        <v>0.78163194444444439</v>
      </c>
      <c r="F107">
        <v>19</v>
      </c>
      <c r="G107">
        <v>9</v>
      </c>
      <c r="H107" s="13">
        <f t="shared" si="11"/>
        <v>28500</v>
      </c>
      <c r="I107" s="13">
        <f t="shared" si="12"/>
        <v>13500</v>
      </c>
      <c r="J107" s="13">
        <f t="shared" si="13"/>
        <v>5500</v>
      </c>
      <c r="K107" s="13">
        <f t="shared" si="14"/>
        <v>104500</v>
      </c>
      <c r="L107" s="14">
        <f t="shared" si="10"/>
        <v>62500</v>
      </c>
      <c r="M107" s="14"/>
    </row>
    <row r="108" spans="1:13" x14ac:dyDescent="0.25">
      <c r="A108">
        <v>107</v>
      </c>
      <c r="B108" s="1">
        <v>44459</v>
      </c>
      <c r="C108" s="2">
        <v>0.82415509259259256</v>
      </c>
      <c r="D108" s="1">
        <v>44459</v>
      </c>
      <c r="E108" s="2">
        <v>0.91810185185185178</v>
      </c>
      <c r="F108">
        <v>0</v>
      </c>
      <c r="G108">
        <v>6</v>
      </c>
      <c r="H108" s="13">
        <f t="shared" si="11"/>
        <v>0</v>
      </c>
      <c r="I108" s="13">
        <f t="shared" si="12"/>
        <v>9000</v>
      </c>
      <c r="J108" s="13">
        <f t="shared" si="13"/>
        <v>6000</v>
      </c>
      <c r="K108" s="13">
        <f t="shared" si="14"/>
        <v>0</v>
      </c>
      <c r="L108" s="14">
        <f t="shared" si="10"/>
        <v>-9000</v>
      </c>
      <c r="M108" s="14"/>
    </row>
    <row r="109" spans="1:13" x14ac:dyDescent="0.25">
      <c r="A109">
        <v>108</v>
      </c>
      <c r="B109" s="1">
        <v>44459</v>
      </c>
      <c r="C109" s="2">
        <v>0.97640046296296301</v>
      </c>
      <c r="D109" s="1">
        <v>44460</v>
      </c>
      <c r="E109" s="2">
        <v>5.7824074074074076E-2</v>
      </c>
      <c r="F109">
        <v>4</v>
      </c>
      <c r="G109">
        <v>15</v>
      </c>
      <c r="H109" s="13">
        <f t="shared" si="11"/>
        <v>6000</v>
      </c>
      <c r="I109" s="13">
        <f t="shared" si="12"/>
        <v>22500</v>
      </c>
      <c r="J109" s="13">
        <f t="shared" si="13"/>
        <v>6000</v>
      </c>
      <c r="K109" s="13">
        <f t="shared" si="14"/>
        <v>24000</v>
      </c>
      <c r="L109" s="14">
        <f t="shared" si="10"/>
        <v>-4500</v>
      </c>
      <c r="M109" s="14"/>
    </row>
    <row r="110" spans="1:13" x14ac:dyDescent="0.25">
      <c r="A110">
        <v>109</v>
      </c>
      <c r="B110" s="1">
        <v>44460</v>
      </c>
      <c r="C110" s="2">
        <v>0.29172453703703705</v>
      </c>
      <c r="D110" s="1">
        <v>44460</v>
      </c>
      <c r="E110" s="2">
        <v>0.33641203703703698</v>
      </c>
      <c r="F110">
        <v>11</v>
      </c>
      <c r="G110">
        <v>0</v>
      </c>
      <c r="H110" s="13">
        <f t="shared" si="11"/>
        <v>16500</v>
      </c>
      <c r="I110" s="13">
        <f t="shared" si="12"/>
        <v>0</v>
      </c>
      <c r="J110" s="13">
        <f t="shared" si="13"/>
        <v>5500</v>
      </c>
      <c r="K110" s="13">
        <f t="shared" si="14"/>
        <v>60500</v>
      </c>
      <c r="L110" s="14">
        <f t="shared" si="10"/>
        <v>44000</v>
      </c>
      <c r="M110" s="14"/>
    </row>
    <row r="111" spans="1:13" x14ac:dyDescent="0.25">
      <c r="A111">
        <v>110</v>
      </c>
      <c r="B111" s="1">
        <v>44460</v>
      </c>
      <c r="C111" s="2">
        <v>0.42815972222222221</v>
      </c>
      <c r="D111" s="1">
        <v>44460</v>
      </c>
      <c r="E111" s="2">
        <v>0.58225694444444442</v>
      </c>
      <c r="F111">
        <v>9</v>
      </c>
      <c r="G111">
        <v>4</v>
      </c>
      <c r="H111" s="13">
        <f t="shared" si="11"/>
        <v>13500</v>
      </c>
      <c r="I111" s="13">
        <f t="shared" si="12"/>
        <v>6000</v>
      </c>
      <c r="J111" s="13">
        <f t="shared" si="13"/>
        <v>6000</v>
      </c>
      <c r="K111" s="13">
        <f t="shared" si="14"/>
        <v>54000</v>
      </c>
      <c r="L111" s="14">
        <f t="shared" si="10"/>
        <v>34500</v>
      </c>
      <c r="M111" s="14"/>
    </row>
    <row r="112" spans="1:13" x14ac:dyDescent="0.25">
      <c r="A112">
        <v>111</v>
      </c>
      <c r="B112" s="1">
        <v>44460</v>
      </c>
      <c r="C112" s="2">
        <v>0.62174768518518519</v>
      </c>
      <c r="D112" s="1">
        <v>44460</v>
      </c>
      <c r="E112" s="2">
        <v>0.66903935185185182</v>
      </c>
      <c r="F112">
        <v>9</v>
      </c>
      <c r="G112">
        <v>28</v>
      </c>
      <c r="H112" s="13">
        <f t="shared" si="11"/>
        <v>13500</v>
      </c>
      <c r="I112" s="13">
        <f t="shared" si="12"/>
        <v>42000</v>
      </c>
      <c r="J112" s="13">
        <f t="shared" si="13"/>
        <v>6000</v>
      </c>
      <c r="K112" s="13">
        <f t="shared" si="14"/>
        <v>54000</v>
      </c>
      <c r="L112" s="14">
        <f t="shared" si="10"/>
        <v>-1500</v>
      </c>
      <c r="M112" s="14"/>
    </row>
    <row r="113" spans="1:13" x14ac:dyDescent="0.25">
      <c r="A113">
        <v>112</v>
      </c>
      <c r="B113" s="1">
        <v>44460</v>
      </c>
      <c r="C113" s="2">
        <v>0.71136574074074066</v>
      </c>
      <c r="D113" s="1">
        <v>44460</v>
      </c>
      <c r="E113" s="2">
        <v>0.76173611111111106</v>
      </c>
      <c r="F113">
        <v>0</v>
      </c>
      <c r="G113">
        <v>10</v>
      </c>
      <c r="H113" s="13">
        <f t="shared" si="11"/>
        <v>0</v>
      </c>
      <c r="I113" s="13">
        <f t="shared" si="12"/>
        <v>15000</v>
      </c>
      <c r="J113" s="13">
        <f t="shared" si="13"/>
        <v>6000</v>
      </c>
      <c r="K113" s="13">
        <f t="shared" si="14"/>
        <v>0</v>
      </c>
      <c r="L113" s="14">
        <f t="shared" si="10"/>
        <v>-15000</v>
      </c>
      <c r="M113" s="14"/>
    </row>
    <row r="114" spans="1:13" x14ac:dyDescent="0.25">
      <c r="A114">
        <v>113</v>
      </c>
      <c r="B114" s="1">
        <v>44460</v>
      </c>
      <c r="C114" s="2">
        <v>0.83270833333333327</v>
      </c>
      <c r="D114" s="1">
        <v>44460</v>
      </c>
      <c r="E114" s="2">
        <v>0.9375</v>
      </c>
      <c r="F114">
        <v>12</v>
      </c>
      <c r="G114">
        <v>6</v>
      </c>
      <c r="H114" s="13">
        <f t="shared" si="11"/>
        <v>18000</v>
      </c>
      <c r="I114" s="13">
        <f t="shared" si="12"/>
        <v>9000</v>
      </c>
      <c r="J114" s="13">
        <f t="shared" si="13"/>
        <v>5500</v>
      </c>
      <c r="K114" s="13">
        <f t="shared" si="14"/>
        <v>66000</v>
      </c>
      <c r="L114" s="14">
        <f t="shared" si="10"/>
        <v>39000</v>
      </c>
      <c r="M114" s="14"/>
    </row>
    <row r="115" spans="1:13" x14ac:dyDescent="0.25">
      <c r="A115">
        <v>114</v>
      </c>
      <c r="B115" s="1">
        <v>44461</v>
      </c>
      <c r="C115" s="2">
        <v>0.29829861111111111</v>
      </c>
      <c r="D115" s="1">
        <v>44461</v>
      </c>
      <c r="E115" s="2">
        <v>0.3449652777777778</v>
      </c>
      <c r="F115">
        <v>11</v>
      </c>
      <c r="G115">
        <v>5</v>
      </c>
      <c r="H115" s="13">
        <f t="shared" si="11"/>
        <v>16500</v>
      </c>
      <c r="I115" s="13">
        <f t="shared" si="12"/>
        <v>7500</v>
      </c>
      <c r="J115" s="13">
        <f t="shared" si="13"/>
        <v>5500</v>
      </c>
      <c r="K115" s="13">
        <f t="shared" si="14"/>
        <v>60500</v>
      </c>
      <c r="L115" s="14">
        <f t="shared" si="10"/>
        <v>36500</v>
      </c>
      <c r="M115" s="14"/>
    </row>
    <row r="116" spans="1:13" x14ac:dyDescent="0.25">
      <c r="A116">
        <v>115</v>
      </c>
      <c r="B116" s="1">
        <v>44461</v>
      </c>
      <c r="C116" s="2">
        <v>0.38718750000000002</v>
      </c>
      <c r="D116" s="1">
        <v>44461</v>
      </c>
      <c r="E116" s="2">
        <v>0.46149305555555559</v>
      </c>
      <c r="F116">
        <v>13</v>
      </c>
      <c r="G116">
        <v>9</v>
      </c>
      <c r="H116" s="13">
        <f t="shared" si="11"/>
        <v>19500</v>
      </c>
      <c r="I116" s="13">
        <f t="shared" si="12"/>
        <v>13500</v>
      </c>
      <c r="J116" s="13">
        <f t="shared" si="13"/>
        <v>5500</v>
      </c>
      <c r="K116" s="13">
        <f t="shared" si="14"/>
        <v>71500</v>
      </c>
      <c r="L116" s="14">
        <f t="shared" si="10"/>
        <v>38500</v>
      </c>
      <c r="M116" s="14"/>
    </row>
    <row r="117" spans="1:13" x14ac:dyDescent="0.25">
      <c r="A117">
        <v>116</v>
      </c>
      <c r="B117" s="1">
        <v>44461</v>
      </c>
      <c r="C117" s="2">
        <v>0.60652777777777778</v>
      </c>
      <c r="D117" s="1">
        <v>44461</v>
      </c>
      <c r="E117" s="2">
        <v>0.63285879629629627</v>
      </c>
      <c r="F117">
        <v>14</v>
      </c>
      <c r="G117">
        <v>11</v>
      </c>
      <c r="H117" s="13">
        <f t="shared" si="11"/>
        <v>21000</v>
      </c>
      <c r="I117" s="13">
        <f t="shared" si="12"/>
        <v>16500</v>
      </c>
      <c r="J117" s="13">
        <f t="shared" si="13"/>
        <v>5500</v>
      </c>
      <c r="K117" s="13">
        <f t="shared" si="14"/>
        <v>77000</v>
      </c>
      <c r="L117" s="14">
        <f t="shared" si="10"/>
        <v>39500</v>
      </c>
      <c r="M117" s="14"/>
    </row>
    <row r="118" spans="1:13" x14ac:dyDescent="0.25">
      <c r="A118">
        <v>117</v>
      </c>
      <c r="B118" s="1">
        <v>44461</v>
      </c>
      <c r="C118" s="2">
        <v>0.64589120370370368</v>
      </c>
      <c r="D118" s="1">
        <v>44461</v>
      </c>
      <c r="E118" s="2">
        <v>0.70006944444444441</v>
      </c>
      <c r="F118">
        <v>2</v>
      </c>
      <c r="G118">
        <v>0</v>
      </c>
      <c r="H118" s="13">
        <f t="shared" si="11"/>
        <v>3000</v>
      </c>
      <c r="I118" s="13">
        <f t="shared" si="12"/>
        <v>0</v>
      </c>
      <c r="J118" s="13">
        <f t="shared" si="13"/>
        <v>6000</v>
      </c>
      <c r="K118" s="13">
        <f t="shared" si="14"/>
        <v>12000</v>
      </c>
      <c r="L118" s="14">
        <f t="shared" si="10"/>
        <v>9000</v>
      </c>
      <c r="M118" s="14"/>
    </row>
    <row r="119" spans="1:13" x14ac:dyDescent="0.25">
      <c r="A119">
        <v>118</v>
      </c>
      <c r="B119" s="1">
        <v>44461</v>
      </c>
      <c r="C119" s="2">
        <v>0.76406249999999998</v>
      </c>
      <c r="D119" s="1">
        <v>44461</v>
      </c>
      <c r="E119" s="2">
        <v>0.84799768518518526</v>
      </c>
      <c r="F119">
        <v>6</v>
      </c>
      <c r="G119">
        <v>0</v>
      </c>
      <c r="H119" s="13">
        <f t="shared" si="11"/>
        <v>9000</v>
      </c>
      <c r="I119" s="13">
        <f t="shared" si="12"/>
        <v>0</v>
      </c>
      <c r="J119" s="13">
        <f t="shared" si="13"/>
        <v>6000</v>
      </c>
      <c r="K119" s="13">
        <f t="shared" si="14"/>
        <v>36000</v>
      </c>
      <c r="L119" s="14">
        <f t="shared" si="10"/>
        <v>27000</v>
      </c>
      <c r="M119" s="14"/>
    </row>
    <row r="120" spans="1:13" x14ac:dyDescent="0.25">
      <c r="A120">
        <v>119</v>
      </c>
      <c r="B120" s="1">
        <v>44461</v>
      </c>
      <c r="C120" s="2">
        <v>0.98342592592592604</v>
      </c>
      <c r="D120" s="1">
        <v>44462</v>
      </c>
      <c r="E120" s="2">
        <v>4.2638888888888893E-2</v>
      </c>
      <c r="F120">
        <v>4</v>
      </c>
      <c r="G120">
        <v>11</v>
      </c>
      <c r="H120" s="13">
        <f t="shared" si="11"/>
        <v>6000</v>
      </c>
      <c r="I120" s="13">
        <f t="shared" si="12"/>
        <v>16500</v>
      </c>
      <c r="J120" s="13">
        <f t="shared" si="13"/>
        <v>6000</v>
      </c>
      <c r="K120" s="13">
        <f t="shared" si="14"/>
        <v>24000</v>
      </c>
      <c r="L120" s="14">
        <f t="shared" si="10"/>
        <v>1500</v>
      </c>
      <c r="M120" s="14"/>
    </row>
    <row r="121" spans="1:13" x14ac:dyDescent="0.25">
      <c r="A121">
        <v>120</v>
      </c>
      <c r="B121" s="1">
        <v>44462</v>
      </c>
      <c r="C121" s="2">
        <v>0.29726851851851849</v>
      </c>
      <c r="D121" s="1">
        <v>44462</v>
      </c>
      <c r="E121" s="2">
        <v>0.39068287037037036</v>
      </c>
      <c r="F121">
        <v>19</v>
      </c>
      <c r="G121">
        <v>3</v>
      </c>
      <c r="H121" s="13">
        <f t="shared" si="11"/>
        <v>28500</v>
      </c>
      <c r="I121" s="13">
        <f t="shared" si="12"/>
        <v>4500</v>
      </c>
      <c r="J121" s="13">
        <f t="shared" si="13"/>
        <v>5500</v>
      </c>
      <c r="K121" s="13">
        <f t="shared" si="14"/>
        <v>104500</v>
      </c>
      <c r="L121" s="14">
        <f t="shared" si="10"/>
        <v>71500</v>
      </c>
      <c r="M121" s="14"/>
    </row>
    <row r="122" spans="1:13" x14ac:dyDescent="0.25">
      <c r="A122">
        <v>121</v>
      </c>
      <c r="B122" s="1">
        <v>44462</v>
      </c>
      <c r="C122" s="2">
        <v>0.43444444444444441</v>
      </c>
      <c r="D122" s="1">
        <v>44462</v>
      </c>
      <c r="E122" s="2">
        <v>0.51065972222222222</v>
      </c>
      <c r="F122">
        <v>3</v>
      </c>
      <c r="G122">
        <v>21</v>
      </c>
      <c r="H122" s="13">
        <f t="shared" si="11"/>
        <v>4500</v>
      </c>
      <c r="I122" s="13">
        <f t="shared" si="12"/>
        <v>31500</v>
      </c>
      <c r="J122" s="13">
        <f t="shared" si="13"/>
        <v>6000</v>
      </c>
      <c r="K122" s="13">
        <f t="shared" si="14"/>
        <v>18000</v>
      </c>
      <c r="L122" s="14">
        <f t="shared" si="10"/>
        <v>-18000</v>
      </c>
      <c r="M122" s="14"/>
    </row>
    <row r="123" spans="1:13" x14ac:dyDescent="0.25">
      <c r="A123">
        <v>122</v>
      </c>
      <c r="B123" s="1">
        <v>44462</v>
      </c>
      <c r="C123" s="2">
        <v>0.54518518518518522</v>
      </c>
      <c r="D123" s="1">
        <v>44462</v>
      </c>
      <c r="E123" s="2">
        <v>0.58775462962962965</v>
      </c>
      <c r="F123">
        <v>19</v>
      </c>
      <c r="G123">
        <v>22</v>
      </c>
      <c r="H123" s="13">
        <f t="shared" si="11"/>
        <v>28500</v>
      </c>
      <c r="I123" s="13">
        <f t="shared" si="12"/>
        <v>33000</v>
      </c>
      <c r="J123" s="13">
        <f t="shared" si="13"/>
        <v>5500</v>
      </c>
      <c r="K123" s="13">
        <f t="shared" si="14"/>
        <v>104500</v>
      </c>
      <c r="L123" s="14">
        <f t="shared" si="10"/>
        <v>43000</v>
      </c>
      <c r="M123" s="14"/>
    </row>
    <row r="124" spans="1:13" x14ac:dyDescent="0.25">
      <c r="A124">
        <v>123</v>
      </c>
      <c r="B124" s="1">
        <v>44462</v>
      </c>
      <c r="C124" s="2">
        <v>0.63270833333333332</v>
      </c>
      <c r="D124" s="1">
        <v>44462</v>
      </c>
      <c r="E124" s="2">
        <v>0.74785879629629637</v>
      </c>
      <c r="F124">
        <v>13</v>
      </c>
      <c r="G124">
        <v>14</v>
      </c>
      <c r="H124" s="13">
        <f t="shared" si="11"/>
        <v>19500</v>
      </c>
      <c r="I124" s="13">
        <f t="shared" si="12"/>
        <v>21000</v>
      </c>
      <c r="J124" s="13">
        <f t="shared" si="13"/>
        <v>5500</v>
      </c>
      <c r="K124" s="13">
        <f t="shared" si="14"/>
        <v>71500</v>
      </c>
      <c r="L124" s="14">
        <f t="shared" si="10"/>
        <v>31000</v>
      </c>
      <c r="M124" s="14"/>
    </row>
    <row r="125" spans="1:13" x14ac:dyDescent="0.25">
      <c r="A125">
        <v>124</v>
      </c>
      <c r="B125" s="1">
        <v>44462</v>
      </c>
      <c r="C125" s="2">
        <v>0.78940972222222217</v>
      </c>
      <c r="D125" s="1">
        <v>44462</v>
      </c>
      <c r="E125" s="2">
        <v>0.88962962962962966</v>
      </c>
      <c r="F125">
        <v>19</v>
      </c>
      <c r="G125">
        <v>25</v>
      </c>
      <c r="H125" s="13">
        <f t="shared" si="11"/>
        <v>28500</v>
      </c>
      <c r="I125" s="13">
        <f t="shared" si="12"/>
        <v>37500</v>
      </c>
      <c r="J125" s="13">
        <f t="shared" si="13"/>
        <v>5500</v>
      </c>
      <c r="K125" s="13">
        <f t="shared" si="14"/>
        <v>104500</v>
      </c>
      <c r="L125" s="14">
        <f t="shared" si="10"/>
        <v>38500</v>
      </c>
      <c r="M125" s="14"/>
    </row>
    <row r="126" spans="1:13" x14ac:dyDescent="0.25">
      <c r="A126">
        <v>125</v>
      </c>
      <c r="B126" s="1">
        <v>44463</v>
      </c>
      <c r="C126" s="2">
        <v>0.17437499999999997</v>
      </c>
      <c r="D126" s="1">
        <v>44463</v>
      </c>
      <c r="E126" s="2">
        <v>0.30024305555555558</v>
      </c>
      <c r="F126">
        <v>19</v>
      </c>
      <c r="G126">
        <v>11</v>
      </c>
      <c r="H126" s="13">
        <f t="shared" si="11"/>
        <v>28500</v>
      </c>
      <c r="I126" s="13">
        <f t="shared" si="12"/>
        <v>16500</v>
      </c>
      <c r="J126" s="13">
        <f t="shared" si="13"/>
        <v>5500</v>
      </c>
      <c r="K126" s="13">
        <f t="shared" si="14"/>
        <v>104500</v>
      </c>
      <c r="L126" s="14">
        <f t="shared" si="10"/>
        <v>59500</v>
      </c>
      <c r="M126" s="14"/>
    </row>
    <row r="127" spans="1:13" x14ac:dyDescent="0.25">
      <c r="A127">
        <v>126</v>
      </c>
      <c r="B127" s="1">
        <v>44463</v>
      </c>
      <c r="C127" s="2">
        <v>0.45619212962962963</v>
      </c>
      <c r="D127" s="1">
        <v>44463</v>
      </c>
      <c r="E127" s="2">
        <v>0.59104166666666669</v>
      </c>
      <c r="F127">
        <v>13</v>
      </c>
      <c r="G127">
        <v>4</v>
      </c>
      <c r="H127" s="13">
        <f t="shared" si="11"/>
        <v>19500</v>
      </c>
      <c r="I127" s="13">
        <f t="shared" si="12"/>
        <v>6000</v>
      </c>
      <c r="J127" s="13">
        <f t="shared" si="13"/>
        <v>5500</v>
      </c>
      <c r="K127" s="13">
        <f t="shared" si="14"/>
        <v>71500</v>
      </c>
      <c r="L127" s="14">
        <f t="shared" si="10"/>
        <v>46000</v>
      </c>
      <c r="M127" s="14"/>
    </row>
    <row r="128" spans="1:13" x14ac:dyDescent="0.25">
      <c r="A128">
        <v>127</v>
      </c>
      <c r="B128" s="1">
        <v>44463</v>
      </c>
      <c r="C128" s="2">
        <v>0.72642361111111109</v>
      </c>
      <c r="D128" s="1">
        <v>44463</v>
      </c>
      <c r="E128" s="2">
        <v>0.78383101851851855</v>
      </c>
      <c r="F128">
        <v>13</v>
      </c>
      <c r="G128">
        <v>9</v>
      </c>
      <c r="H128" s="13">
        <f t="shared" si="11"/>
        <v>19500</v>
      </c>
      <c r="I128" s="13">
        <f t="shared" si="12"/>
        <v>13500</v>
      </c>
      <c r="J128" s="13">
        <f t="shared" si="13"/>
        <v>5500</v>
      </c>
      <c r="K128" s="13">
        <f t="shared" si="14"/>
        <v>71500</v>
      </c>
      <c r="L128" s="14">
        <f t="shared" si="10"/>
        <v>38500</v>
      </c>
      <c r="M128" s="14"/>
    </row>
    <row r="129" spans="1:13" x14ac:dyDescent="0.25">
      <c r="A129">
        <v>128</v>
      </c>
      <c r="B129" s="1">
        <v>44463</v>
      </c>
      <c r="C129" s="2">
        <v>0.8197106481481482</v>
      </c>
      <c r="D129" s="1">
        <v>44463</v>
      </c>
      <c r="E129" s="2">
        <v>0.88407407407407401</v>
      </c>
      <c r="F129">
        <v>10</v>
      </c>
      <c r="G129">
        <v>12</v>
      </c>
      <c r="H129" s="13">
        <f t="shared" si="11"/>
        <v>15000</v>
      </c>
      <c r="I129" s="13">
        <f t="shared" si="12"/>
        <v>18000</v>
      </c>
      <c r="J129" s="13">
        <f t="shared" si="13"/>
        <v>5500</v>
      </c>
      <c r="K129" s="13">
        <f t="shared" si="14"/>
        <v>55000</v>
      </c>
      <c r="L129" s="14">
        <f t="shared" si="10"/>
        <v>22000</v>
      </c>
      <c r="M129" s="14"/>
    </row>
    <row r="130" spans="1:13" x14ac:dyDescent="0.25">
      <c r="A130">
        <v>129</v>
      </c>
      <c r="B130" s="1">
        <v>44464</v>
      </c>
      <c r="C130" s="2">
        <v>0.29473379629629631</v>
      </c>
      <c r="D130" s="1">
        <v>44464</v>
      </c>
      <c r="E130" s="2">
        <v>0.3518634259259259</v>
      </c>
      <c r="F130">
        <v>9</v>
      </c>
      <c r="G130">
        <v>11</v>
      </c>
      <c r="H130" s="13">
        <f t="shared" si="11"/>
        <v>13500</v>
      </c>
      <c r="I130" s="13">
        <f t="shared" si="12"/>
        <v>16500</v>
      </c>
      <c r="J130" s="13">
        <f t="shared" ref="J130:J158" si="15">VLOOKUP(F130,$N$2:$O$5,2,TRUE)</f>
        <v>6000</v>
      </c>
      <c r="K130" s="13">
        <f t="shared" ref="K130:K158" si="16">F130*J130</f>
        <v>54000</v>
      </c>
      <c r="L130" s="14">
        <f t="shared" si="10"/>
        <v>24000</v>
      </c>
      <c r="M130" s="14"/>
    </row>
    <row r="131" spans="1:13" x14ac:dyDescent="0.25">
      <c r="A131">
        <v>130</v>
      </c>
      <c r="B131" s="1">
        <v>44464</v>
      </c>
      <c r="C131" s="2">
        <v>0.42454861111111114</v>
      </c>
      <c r="D131" s="1">
        <v>44464</v>
      </c>
      <c r="E131" s="2">
        <v>0.50074074074074071</v>
      </c>
      <c r="F131">
        <v>14</v>
      </c>
      <c r="G131">
        <v>20</v>
      </c>
      <c r="H131" s="13">
        <f t="shared" si="11"/>
        <v>21000</v>
      </c>
      <c r="I131" s="13">
        <f t="shared" si="12"/>
        <v>30000</v>
      </c>
      <c r="J131" s="13">
        <f t="shared" si="15"/>
        <v>5500</v>
      </c>
      <c r="K131" s="13">
        <f t="shared" si="16"/>
        <v>77000</v>
      </c>
      <c r="L131" s="14">
        <f t="shared" ref="L131:L158" si="17">K131-H131-I131</f>
        <v>26000</v>
      </c>
      <c r="M131" s="14"/>
    </row>
    <row r="132" spans="1:13" x14ac:dyDescent="0.25">
      <c r="A132">
        <v>131</v>
      </c>
      <c r="B132" s="1">
        <v>44464</v>
      </c>
      <c r="C132" s="2">
        <v>0.5447453703703703</v>
      </c>
      <c r="D132" s="1">
        <v>44464</v>
      </c>
      <c r="E132" s="2">
        <v>0.57574074074074078</v>
      </c>
      <c r="F132">
        <v>1</v>
      </c>
      <c r="G132">
        <v>3</v>
      </c>
      <c r="H132" s="13">
        <f t="shared" ref="H132:H158" si="18">F132*1500</f>
        <v>1500</v>
      </c>
      <c r="I132" s="13">
        <f t="shared" ref="I132:I158" si="19">G132*1500</f>
        <v>4500</v>
      </c>
      <c r="J132" s="13">
        <f t="shared" si="15"/>
        <v>6000</v>
      </c>
      <c r="K132" s="13">
        <f t="shared" si="16"/>
        <v>6000</v>
      </c>
      <c r="L132" s="14">
        <f t="shared" si="17"/>
        <v>0</v>
      </c>
      <c r="M132" s="14"/>
    </row>
    <row r="133" spans="1:13" x14ac:dyDescent="0.25">
      <c r="A133">
        <v>132</v>
      </c>
      <c r="B133" s="1">
        <v>44464</v>
      </c>
      <c r="C133" s="2">
        <v>0.63065972222222222</v>
      </c>
      <c r="D133" s="1">
        <v>44464</v>
      </c>
      <c r="E133" s="2">
        <v>0.66954861111111119</v>
      </c>
      <c r="F133">
        <v>5</v>
      </c>
      <c r="G133">
        <v>6</v>
      </c>
      <c r="H133" s="13">
        <f t="shared" si="18"/>
        <v>7500</v>
      </c>
      <c r="I133" s="13">
        <f t="shared" si="19"/>
        <v>9000</v>
      </c>
      <c r="J133" s="13">
        <f t="shared" si="15"/>
        <v>6000</v>
      </c>
      <c r="K133" s="13">
        <f t="shared" si="16"/>
        <v>30000</v>
      </c>
      <c r="L133" s="14">
        <f t="shared" si="17"/>
        <v>13500</v>
      </c>
      <c r="M133" s="14"/>
    </row>
    <row r="134" spans="1:13" x14ac:dyDescent="0.25">
      <c r="A134">
        <v>133</v>
      </c>
      <c r="B134" s="1">
        <v>44464</v>
      </c>
      <c r="C134" s="2">
        <v>0.71141203703703704</v>
      </c>
      <c r="D134" s="1">
        <v>44464</v>
      </c>
      <c r="E134" s="2">
        <v>0.75629629629629624</v>
      </c>
      <c r="F134">
        <v>12</v>
      </c>
      <c r="G134">
        <v>6</v>
      </c>
      <c r="H134" s="13">
        <f t="shared" si="18"/>
        <v>18000</v>
      </c>
      <c r="I134" s="13">
        <f t="shared" si="19"/>
        <v>9000</v>
      </c>
      <c r="J134" s="13">
        <f t="shared" si="15"/>
        <v>5500</v>
      </c>
      <c r="K134" s="13">
        <f t="shared" si="16"/>
        <v>66000</v>
      </c>
      <c r="L134" s="14">
        <f t="shared" si="17"/>
        <v>39000</v>
      </c>
      <c r="M134" s="14"/>
    </row>
    <row r="135" spans="1:13" x14ac:dyDescent="0.25">
      <c r="A135">
        <v>134</v>
      </c>
      <c r="B135" s="1">
        <v>44465</v>
      </c>
      <c r="C135" s="2">
        <v>0.26834490740740741</v>
      </c>
      <c r="D135" s="1">
        <v>44465</v>
      </c>
      <c r="E135" s="2">
        <v>0.33027777777777778</v>
      </c>
      <c r="F135">
        <v>13</v>
      </c>
      <c r="G135">
        <v>24</v>
      </c>
      <c r="H135" s="13">
        <f t="shared" si="18"/>
        <v>19500</v>
      </c>
      <c r="I135" s="13">
        <f t="shared" si="19"/>
        <v>36000</v>
      </c>
      <c r="J135" s="13">
        <f t="shared" si="15"/>
        <v>5500</v>
      </c>
      <c r="K135" s="13">
        <f t="shared" si="16"/>
        <v>71500</v>
      </c>
      <c r="L135" s="14">
        <f t="shared" si="17"/>
        <v>16000</v>
      </c>
      <c r="M135" s="14"/>
    </row>
    <row r="136" spans="1:13" x14ac:dyDescent="0.25">
      <c r="A136">
        <v>135</v>
      </c>
      <c r="B136" s="1">
        <v>44465</v>
      </c>
      <c r="C136" s="2">
        <v>0.38269675925925922</v>
      </c>
      <c r="D136" s="1">
        <v>44465</v>
      </c>
      <c r="E136" s="2">
        <v>0.42315972222222226</v>
      </c>
      <c r="F136">
        <v>9</v>
      </c>
      <c r="G136">
        <v>2</v>
      </c>
      <c r="H136" s="13">
        <f t="shared" si="18"/>
        <v>13500</v>
      </c>
      <c r="I136" s="13">
        <f t="shared" si="19"/>
        <v>3000</v>
      </c>
      <c r="J136" s="13">
        <f t="shared" si="15"/>
        <v>6000</v>
      </c>
      <c r="K136" s="13">
        <f t="shared" si="16"/>
        <v>54000</v>
      </c>
      <c r="L136" s="14">
        <f t="shared" si="17"/>
        <v>37500</v>
      </c>
      <c r="M136" s="14"/>
    </row>
    <row r="137" spans="1:13" x14ac:dyDescent="0.25">
      <c r="A137">
        <v>136</v>
      </c>
      <c r="B137" s="1">
        <v>44465</v>
      </c>
      <c r="C137" s="2">
        <v>0.45490740740740737</v>
      </c>
      <c r="D137" s="1">
        <v>44465</v>
      </c>
      <c r="E137" s="2">
        <v>0.49594907407407413</v>
      </c>
      <c r="F137">
        <v>11</v>
      </c>
      <c r="G137">
        <v>6</v>
      </c>
      <c r="H137" s="13">
        <f t="shared" si="18"/>
        <v>16500</v>
      </c>
      <c r="I137" s="13">
        <f t="shared" si="19"/>
        <v>9000</v>
      </c>
      <c r="J137" s="13">
        <f t="shared" si="15"/>
        <v>5500</v>
      </c>
      <c r="K137" s="13">
        <f t="shared" si="16"/>
        <v>60500</v>
      </c>
      <c r="L137" s="14">
        <f t="shared" si="17"/>
        <v>35000</v>
      </c>
      <c r="M137" s="14"/>
    </row>
    <row r="138" spans="1:13" x14ac:dyDescent="0.25">
      <c r="A138">
        <v>137</v>
      </c>
      <c r="B138" s="1">
        <v>44465</v>
      </c>
      <c r="C138" s="2">
        <v>0.54450231481481481</v>
      </c>
      <c r="D138" s="1">
        <v>44465</v>
      </c>
      <c r="E138" s="2">
        <v>0.58751157407407406</v>
      </c>
      <c r="F138">
        <v>11</v>
      </c>
      <c r="G138">
        <v>9</v>
      </c>
      <c r="H138" s="13">
        <f t="shared" si="18"/>
        <v>16500</v>
      </c>
      <c r="I138" s="13">
        <f t="shared" si="19"/>
        <v>13500</v>
      </c>
      <c r="J138" s="13">
        <f t="shared" si="15"/>
        <v>5500</v>
      </c>
      <c r="K138" s="13">
        <f t="shared" si="16"/>
        <v>60500</v>
      </c>
      <c r="L138" s="14">
        <f t="shared" si="17"/>
        <v>30500</v>
      </c>
      <c r="M138" s="14"/>
    </row>
    <row r="139" spans="1:13" x14ac:dyDescent="0.25">
      <c r="A139">
        <v>138</v>
      </c>
      <c r="B139" s="1">
        <v>44465</v>
      </c>
      <c r="C139" s="2">
        <v>0.67274305555555547</v>
      </c>
      <c r="D139" s="1">
        <v>44465</v>
      </c>
      <c r="E139" s="2">
        <v>0.74657407407407417</v>
      </c>
      <c r="F139">
        <v>13</v>
      </c>
      <c r="G139">
        <v>24</v>
      </c>
      <c r="H139" s="13">
        <f t="shared" si="18"/>
        <v>19500</v>
      </c>
      <c r="I139" s="13">
        <f t="shared" si="19"/>
        <v>36000</v>
      </c>
      <c r="J139" s="13">
        <f t="shared" si="15"/>
        <v>5500</v>
      </c>
      <c r="K139" s="13">
        <f t="shared" si="16"/>
        <v>71500</v>
      </c>
      <c r="L139" s="14">
        <f t="shared" si="17"/>
        <v>16000</v>
      </c>
      <c r="M139" s="14"/>
    </row>
    <row r="140" spans="1:13" x14ac:dyDescent="0.25">
      <c r="A140">
        <v>139</v>
      </c>
      <c r="B140" s="1">
        <v>44465</v>
      </c>
      <c r="C140" s="2">
        <v>0.79449074074074078</v>
      </c>
      <c r="D140" s="1">
        <v>44465</v>
      </c>
      <c r="E140" s="2">
        <v>0.85421296296296301</v>
      </c>
      <c r="F140">
        <v>15</v>
      </c>
      <c r="G140">
        <v>6</v>
      </c>
      <c r="H140" s="13">
        <f t="shared" si="18"/>
        <v>22500</v>
      </c>
      <c r="I140" s="13">
        <f t="shared" si="19"/>
        <v>9000</v>
      </c>
      <c r="J140" s="13">
        <f t="shared" si="15"/>
        <v>5500</v>
      </c>
      <c r="K140" s="13">
        <f t="shared" si="16"/>
        <v>82500</v>
      </c>
      <c r="L140" s="14">
        <f t="shared" si="17"/>
        <v>51000</v>
      </c>
      <c r="M140" s="14"/>
    </row>
    <row r="141" spans="1:13" x14ac:dyDescent="0.25">
      <c r="A141">
        <v>140</v>
      </c>
      <c r="B141" s="1">
        <v>44466</v>
      </c>
      <c r="C141" s="2">
        <v>0.25283564814814813</v>
      </c>
      <c r="D141" s="1">
        <v>44466</v>
      </c>
      <c r="E141" s="2">
        <v>0.33119212962962963</v>
      </c>
      <c r="F141">
        <v>15</v>
      </c>
      <c r="G141">
        <v>9</v>
      </c>
      <c r="H141" s="13">
        <f t="shared" si="18"/>
        <v>22500</v>
      </c>
      <c r="I141" s="13">
        <f t="shared" si="19"/>
        <v>13500</v>
      </c>
      <c r="J141" s="13">
        <f t="shared" si="15"/>
        <v>5500</v>
      </c>
      <c r="K141" s="13">
        <f t="shared" si="16"/>
        <v>82500</v>
      </c>
      <c r="L141" s="14">
        <f t="shared" si="17"/>
        <v>46500</v>
      </c>
      <c r="M141" s="14"/>
    </row>
    <row r="142" spans="1:13" x14ac:dyDescent="0.25">
      <c r="A142">
        <v>141</v>
      </c>
      <c r="B142" s="1">
        <v>44466</v>
      </c>
      <c r="C142" s="2">
        <v>0.38195601851851851</v>
      </c>
      <c r="D142" s="1">
        <v>44466</v>
      </c>
      <c r="E142" s="2">
        <v>0.42439814814814819</v>
      </c>
      <c r="F142">
        <v>10</v>
      </c>
      <c r="G142">
        <v>19</v>
      </c>
      <c r="H142" s="13">
        <f t="shared" si="18"/>
        <v>15000</v>
      </c>
      <c r="I142" s="13">
        <f t="shared" si="19"/>
        <v>28500</v>
      </c>
      <c r="J142" s="13">
        <f t="shared" si="15"/>
        <v>5500</v>
      </c>
      <c r="K142" s="13">
        <f t="shared" si="16"/>
        <v>55000</v>
      </c>
      <c r="L142" s="14">
        <f t="shared" si="17"/>
        <v>11500</v>
      </c>
      <c r="M142" s="14"/>
    </row>
    <row r="143" spans="1:13" x14ac:dyDescent="0.25">
      <c r="A143">
        <v>142</v>
      </c>
      <c r="B143" s="1">
        <v>44466</v>
      </c>
      <c r="C143" s="2">
        <v>0.54520833333333341</v>
      </c>
      <c r="D143" s="1">
        <v>44466</v>
      </c>
      <c r="E143" s="2">
        <v>0.62854166666666667</v>
      </c>
      <c r="F143">
        <v>1</v>
      </c>
      <c r="G143">
        <v>0</v>
      </c>
      <c r="H143" s="13">
        <f t="shared" si="18"/>
        <v>1500</v>
      </c>
      <c r="I143" s="13">
        <f t="shared" si="19"/>
        <v>0</v>
      </c>
      <c r="J143" s="13">
        <f t="shared" si="15"/>
        <v>6000</v>
      </c>
      <c r="K143" s="13">
        <f t="shared" si="16"/>
        <v>6000</v>
      </c>
      <c r="L143" s="14">
        <f t="shared" si="17"/>
        <v>4500</v>
      </c>
      <c r="M143" s="14"/>
    </row>
    <row r="144" spans="1:13" x14ac:dyDescent="0.25">
      <c r="A144">
        <v>143</v>
      </c>
      <c r="B144" s="1">
        <v>44466</v>
      </c>
      <c r="C144" s="2">
        <v>0.71118055555555548</v>
      </c>
      <c r="D144" s="1">
        <v>44466</v>
      </c>
      <c r="E144" s="2">
        <v>0.79310185185185178</v>
      </c>
      <c r="F144">
        <v>3</v>
      </c>
      <c r="G144">
        <v>0</v>
      </c>
      <c r="H144" s="13">
        <f t="shared" si="18"/>
        <v>4500</v>
      </c>
      <c r="I144" s="13">
        <f t="shared" si="19"/>
        <v>0</v>
      </c>
      <c r="J144" s="13">
        <f t="shared" si="15"/>
        <v>6000</v>
      </c>
      <c r="K144" s="13">
        <f t="shared" si="16"/>
        <v>18000</v>
      </c>
      <c r="L144" s="14">
        <f t="shared" si="17"/>
        <v>13500</v>
      </c>
      <c r="M144" s="14"/>
    </row>
    <row r="145" spans="1:13" x14ac:dyDescent="0.25">
      <c r="A145">
        <v>144</v>
      </c>
      <c r="B145" s="1">
        <v>44467</v>
      </c>
      <c r="C145" s="2">
        <v>0.41951388888888891</v>
      </c>
      <c r="D145" s="1">
        <v>44467</v>
      </c>
      <c r="E145" s="2">
        <v>0.4959027777777778</v>
      </c>
      <c r="F145">
        <v>9</v>
      </c>
      <c r="G145">
        <v>14</v>
      </c>
      <c r="H145" s="13">
        <f t="shared" si="18"/>
        <v>13500</v>
      </c>
      <c r="I145" s="13">
        <f t="shared" si="19"/>
        <v>21000</v>
      </c>
      <c r="J145" s="13">
        <f t="shared" si="15"/>
        <v>6000</v>
      </c>
      <c r="K145" s="13">
        <f t="shared" si="16"/>
        <v>54000</v>
      </c>
      <c r="L145" s="14">
        <f t="shared" si="17"/>
        <v>19500</v>
      </c>
      <c r="M145" s="14"/>
    </row>
    <row r="146" spans="1:13" x14ac:dyDescent="0.25">
      <c r="A146">
        <v>145</v>
      </c>
      <c r="B146" s="1">
        <v>44467</v>
      </c>
      <c r="C146" s="2">
        <v>0.54101851851851845</v>
      </c>
      <c r="D146" s="1">
        <v>44467</v>
      </c>
      <c r="E146" s="2">
        <v>0.62842592592592594</v>
      </c>
      <c r="F146">
        <v>11</v>
      </c>
      <c r="G146">
        <v>13</v>
      </c>
      <c r="H146" s="13">
        <f t="shared" si="18"/>
        <v>16500</v>
      </c>
      <c r="I146" s="13">
        <f t="shared" si="19"/>
        <v>19500</v>
      </c>
      <c r="J146" s="13">
        <f t="shared" si="15"/>
        <v>5500</v>
      </c>
      <c r="K146" s="13">
        <f t="shared" si="16"/>
        <v>60500</v>
      </c>
      <c r="L146" s="14">
        <f t="shared" si="17"/>
        <v>24500</v>
      </c>
      <c r="M146" s="14"/>
    </row>
    <row r="147" spans="1:13" x14ac:dyDescent="0.25">
      <c r="A147">
        <v>146</v>
      </c>
      <c r="B147" s="1">
        <v>44467</v>
      </c>
      <c r="C147" s="2">
        <v>0.7125462962962964</v>
      </c>
      <c r="D147" s="1">
        <v>44467</v>
      </c>
      <c r="E147" s="2">
        <v>0.75473379629629633</v>
      </c>
      <c r="F147">
        <v>12</v>
      </c>
      <c r="G147">
        <v>9</v>
      </c>
      <c r="H147" s="13">
        <f t="shared" si="18"/>
        <v>18000</v>
      </c>
      <c r="I147" s="13">
        <f t="shared" si="19"/>
        <v>13500</v>
      </c>
      <c r="J147" s="13">
        <f t="shared" si="15"/>
        <v>5500</v>
      </c>
      <c r="K147" s="13">
        <f t="shared" si="16"/>
        <v>66000</v>
      </c>
      <c r="L147" s="14">
        <f t="shared" si="17"/>
        <v>34500</v>
      </c>
      <c r="M147" s="14"/>
    </row>
    <row r="148" spans="1:13" x14ac:dyDescent="0.25">
      <c r="A148">
        <v>147</v>
      </c>
      <c r="B148" s="1">
        <v>44467</v>
      </c>
      <c r="C148" s="2">
        <v>0.79166666666666663</v>
      </c>
      <c r="D148" s="1">
        <v>44467</v>
      </c>
      <c r="E148" s="2">
        <v>0.87570601851851848</v>
      </c>
      <c r="F148">
        <v>14</v>
      </c>
      <c r="G148">
        <v>9</v>
      </c>
      <c r="H148" s="13">
        <f t="shared" si="18"/>
        <v>21000</v>
      </c>
      <c r="I148" s="13">
        <f t="shared" si="19"/>
        <v>13500</v>
      </c>
      <c r="J148" s="13">
        <f t="shared" si="15"/>
        <v>5500</v>
      </c>
      <c r="K148" s="13">
        <f t="shared" si="16"/>
        <v>77000</v>
      </c>
      <c r="L148" s="14">
        <f t="shared" si="17"/>
        <v>42500</v>
      </c>
      <c r="M148" s="14"/>
    </row>
    <row r="149" spans="1:13" x14ac:dyDescent="0.25">
      <c r="A149">
        <v>148</v>
      </c>
      <c r="B149" s="1">
        <v>44468</v>
      </c>
      <c r="C149" s="2">
        <v>0.29934027777777777</v>
      </c>
      <c r="D149" s="1">
        <v>44468</v>
      </c>
      <c r="E149" s="2">
        <v>0.37398148148148147</v>
      </c>
      <c r="F149">
        <v>12</v>
      </c>
      <c r="G149">
        <v>16</v>
      </c>
      <c r="H149" s="13">
        <f t="shared" si="18"/>
        <v>18000</v>
      </c>
      <c r="I149" s="13">
        <f t="shared" si="19"/>
        <v>24000</v>
      </c>
      <c r="J149" s="13">
        <f t="shared" si="15"/>
        <v>5500</v>
      </c>
      <c r="K149" s="13">
        <f t="shared" si="16"/>
        <v>66000</v>
      </c>
      <c r="L149" s="14">
        <f t="shared" si="17"/>
        <v>24000</v>
      </c>
      <c r="M149" s="14"/>
    </row>
    <row r="150" spans="1:13" x14ac:dyDescent="0.25">
      <c r="A150">
        <v>149</v>
      </c>
      <c r="B150" s="1">
        <v>44468</v>
      </c>
      <c r="C150" s="2">
        <v>0.41740740740740739</v>
      </c>
      <c r="D150" s="1">
        <v>44468</v>
      </c>
      <c r="E150" s="2">
        <v>0.50071759259259252</v>
      </c>
      <c r="F150">
        <v>9</v>
      </c>
      <c r="G150">
        <v>21</v>
      </c>
      <c r="H150" s="13">
        <f t="shared" si="18"/>
        <v>13500</v>
      </c>
      <c r="I150" s="13">
        <f t="shared" si="19"/>
        <v>31500</v>
      </c>
      <c r="J150" s="13">
        <f t="shared" si="15"/>
        <v>6000</v>
      </c>
      <c r="K150" s="13">
        <f t="shared" si="16"/>
        <v>54000</v>
      </c>
      <c r="L150" s="14">
        <f t="shared" si="17"/>
        <v>9000</v>
      </c>
      <c r="M150" s="14"/>
    </row>
    <row r="151" spans="1:13" x14ac:dyDescent="0.25">
      <c r="A151">
        <v>150</v>
      </c>
      <c r="B151" s="1">
        <v>44468</v>
      </c>
      <c r="C151" s="2">
        <v>0.55636574074074074</v>
      </c>
      <c r="D151" s="1">
        <v>44468</v>
      </c>
      <c r="E151" s="2">
        <v>0.61332175925925925</v>
      </c>
      <c r="F151">
        <v>15</v>
      </c>
      <c r="G151">
        <v>9</v>
      </c>
      <c r="H151" s="13">
        <f t="shared" si="18"/>
        <v>22500</v>
      </c>
      <c r="I151" s="13">
        <f t="shared" si="19"/>
        <v>13500</v>
      </c>
      <c r="J151" s="13">
        <f t="shared" si="15"/>
        <v>5500</v>
      </c>
      <c r="K151" s="13">
        <f t="shared" si="16"/>
        <v>82500</v>
      </c>
      <c r="L151" s="14">
        <f t="shared" si="17"/>
        <v>46500</v>
      </c>
      <c r="M151" s="14"/>
    </row>
    <row r="152" spans="1:13" x14ac:dyDescent="0.25">
      <c r="A152">
        <v>151</v>
      </c>
      <c r="B152" s="1">
        <v>44468</v>
      </c>
      <c r="C152" s="2">
        <v>0.67305555555555552</v>
      </c>
      <c r="D152" s="1">
        <v>44468</v>
      </c>
      <c r="E152" s="2">
        <v>0.73208333333333331</v>
      </c>
      <c r="F152">
        <v>14</v>
      </c>
      <c r="G152">
        <v>8</v>
      </c>
      <c r="H152" s="13">
        <f t="shared" si="18"/>
        <v>21000</v>
      </c>
      <c r="I152" s="13">
        <f t="shared" si="19"/>
        <v>12000</v>
      </c>
      <c r="J152" s="13">
        <f t="shared" si="15"/>
        <v>5500</v>
      </c>
      <c r="K152" s="13">
        <f t="shared" si="16"/>
        <v>77000</v>
      </c>
      <c r="L152" s="14">
        <f t="shared" si="17"/>
        <v>44000</v>
      </c>
      <c r="M152" s="14"/>
    </row>
    <row r="153" spans="1:13" x14ac:dyDescent="0.25">
      <c r="A153">
        <v>152</v>
      </c>
      <c r="B153" s="1">
        <v>44468</v>
      </c>
      <c r="C153" s="2">
        <v>0.79931712962962964</v>
      </c>
      <c r="D153" s="1">
        <v>44468</v>
      </c>
      <c r="E153" s="2">
        <v>0.84817129629629628</v>
      </c>
      <c r="F153">
        <v>16</v>
      </c>
      <c r="G153">
        <v>21</v>
      </c>
      <c r="H153" s="13">
        <f t="shared" si="18"/>
        <v>24000</v>
      </c>
      <c r="I153" s="13">
        <f t="shared" si="19"/>
        <v>31500</v>
      </c>
      <c r="J153" s="13">
        <f t="shared" si="15"/>
        <v>5500</v>
      </c>
      <c r="K153" s="13">
        <f t="shared" si="16"/>
        <v>88000</v>
      </c>
      <c r="L153" s="14">
        <f t="shared" si="17"/>
        <v>32500</v>
      </c>
      <c r="M153" s="14"/>
    </row>
    <row r="154" spans="1:13" x14ac:dyDescent="0.25">
      <c r="A154">
        <v>153</v>
      </c>
      <c r="B154" s="1">
        <v>44468</v>
      </c>
      <c r="C154" s="2">
        <v>0.9611574074074074</v>
      </c>
      <c r="D154" s="1">
        <v>44469</v>
      </c>
      <c r="E154" s="2">
        <v>3.9629629629629633E-2</v>
      </c>
      <c r="F154">
        <v>14</v>
      </c>
      <c r="G154">
        <v>9</v>
      </c>
      <c r="H154" s="13">
        <f t="shared" si="18"/>
        <v>21000</v>
      </c>
      <c r="I154" s="13">
        <f t="shared" si="19"/>
        <v>13500</v>
      </c>
      <c r="J154" s="13">
        <f t="shared" si="15"/>
        <v>5500</v>
      </c>
      <c r="K154" s="13">
        <f t="shared" si="16"/>
        <v>77000</v>
      </c>
      <c r="L154" s="14">
        <f t="shared" si="17"/>
        <v>42500</v>
      </c>
      <c r="M154" s="14"/>
    </row>
    <row r="155" spans="1:13" x14ac:dyDescent="0.25">
      <c r="A155">
        <v>154</v>
      </c>
      <c r="B155" s="1">
        <v>44469</v>
      </c>
      <c r="C155" s="2">
        <v>0.3125</v>
      </c>
      <c r="D155" s="1">
        <v>44469</v>
      </c>
      <c r="E155" s="2">
        <v>0.33385416666666662</v>
      </c>
      <c r="F155">
        <v>17</v>
      </c>
      <c r="G155">
        <v>3</v>
      </c>
      <c r="H155" s="13">
        <f t="shared" si="18"/>
        <v>25500</v>
      </c>
      <c r="I155" s="13">
        <f t="shared" si="19"/>
        <v>4500</v>
      </c>
      <c r="J155" s="13">
        <f t="shared" si="15"/>
        <v>5500</v>
      </c>
      <c r="K155" s="13">
        <f t="shared" si="16"/>
        <v>93500</v>
      </c>
      <c r="L155" s="14">
        <f t="shared" si="17"/>
        <v>63500</v>
      </c>
      <c r="M155" s="14"/>
    </row>
    <row r="156" spans="1:13" x14ac:dyDescent="0.25">
      <c r="A156">
        <v>155</v>
      </c>
      <c r="B156" s="1">
        <v>44469</v>
      </c>
      <c r="C156" s="2">
        <v>0.44229166666666669</v>
      </c>
      <c r="D156" s="1">
        <v>44469</v>
      </c>
      <c r="E156" s="2">
        <v>0.50074074074074071</v>
      </c>
      <c r="F156">
        <v>0</v>
      </c>
      <c r="G156">
        <v>9</v>
      </c>
      <c r="H156" s="13">
        <f t="shared" si="18"/>
        <v>0</v>
      </c>
      <c r="I156" s="13">
        <f t="shared" si="19"/>
        <v>13500</v>
      </c>
      <c r="J156" s="13">
        <f t="shared" si="15"/>
        <v>6000</v>
      </c>
      <c r="K156" s="13">
        <f t="shared" si="16"/>
        <v>0</v>
      </c>
      <c r="L156" s="14">
        <f t="shared" si="17"/>
        <v>-13500</v>
      </c>
      <c r="M156" s="14"/>
    </row>
    <row r="157" spans="1:13" x14ac:dyDescent="0.25">
      <c r="A157">
        <v>156</v>
      </c>
      <c r="B157" s="1">
        <v>44469</v>
      </c>
      <c r="C157" s="2">
        <v>0.59045138888888882</v>
      </c>
      <c r="D157" s="1">
        <v>44469</v>
      </c>
      <c r="E157" s="2">
        <v>0.63065972222222222</v>
      </c>
      <c r="F157">
        <v>14</v>
      </c>
      <c r="G157">
        <v>8</v>
      </c>
      <c r="H157" s="13">
        <f t="shared" si="18"/>
        <v>21000</v>
      </c>
      <c r="I157" s="13">
        <f t="shared" si="19"/>
        <v>12000</v>
      </c>
      <c r="J157" s="13">
        <f t="shared" si="15"/>
        <v>5500</v>
      </c>
      <c r="K157" s="13">
        <f t="shared" si="16"/>
        <v>77000</v>
      </c>
      <c r="L157" s="14">
        <f t="shared" si="17"/>
        <v>44000</v>
      </c>
      <c r="M157" s="14"/>
    </row>
    <row r="158" spans="1:13" x14ac:dyDescent="0.25">
      <c r="A158">
        <v>157</v>
      </c>
      <c r="B158" s="1">
        <v>44469</v>
      </c>
      <c r="C158" s="2">
        <v>0.7142708333333333</v>
      </c>
      <c r="D158" s="1">
        <v>44469</v>
      </c>
      <c r="E158" s="2">
        <v>0.789525462962963</v>
      </c>
      <c r="F158">
        <v>6</v>
      </c>
      <c r="G158">
        <v>39</v>
      </c>
      <c r="H158" s="13">
        <f t="shared" si="18"/>
        <v>9000</v>
      </c>
      <c r="I158" s="13">
        <f t="shared" si="19"/>
        <v>58500</v>
      </c>
      <c r="J158" s="13">
        <f t="shared" si="15"/>
        <v>6000</v>
      </c>
      <c r="K158" s="13">
        <f t="shared" si="16"/>
        <v>36000</v>
      </c>
      <c r="L158" s="14">
        <f t="shared" si="17"/>
        <v>-31500</v>
      </c>
      <c r="M158" s="14"/>
    </row>
  </sheetData>
  <sortState ref="N42:R71">
    <sortCondition descending="1" ref="R42:R71"/>
  </sortState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5.1 5.2 5.4</vt:lpstr>
      <vt:lpstr>5.3</vt:lpstr>
      <vt:lpstr>5.5 5.6</vt:lpstr>
      <vt:lpstr>'5.1 5.2 5.4'!loty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2022-04-25T19:48:09Z</dcterms:modified>
</cp:coreProperties>
</file>